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440" yWindow="-90" windowWidth="14730" windowHeight="9930" tabRatio="894" activeTab="3"/>
  </bookViews>
  <sheets>
    <sheet name="Баланс" sheetId="5" r:id="rId1"/>
    <sheet name="ОФР" sheetId="37" r:id="rId2"/>
    <sheet name="Капитал" sheetId="48" r:id="rId3"/>
    <sheet name="ОДС" sheetId="50" r:id="rId4"/>
    <sheet name="1" sheetId="15" r:id="rId5"/>
    <sheet name="2" sheetId="16" r:id="rId6"/>
    <sheet name="3" sheetId="17" r:id="rId7"/>
    <sheet name="4" sheetId="18" r:id="rId8"/>
    <sheet name="5.1" sheetId="7" r:id="rId9"/>
    <sheet name="5.2" sheetId="54" r:id="rId10"/>
    <sheet name="5.4" sheetId="55" r:id="rId11"/>
    <sheet name="5.5" sheetId="56" r:id="rId12"/>
    <sheet name="6.1" sheetId="66" r:id="rId13"/>
    <sheet name="6.2" sheetId="67" r:id="rId14"/>
    <sheet name="10.1" sheetId="26" r:id="rId15"/>
    <sheet name="10.2" sheetId="57" r:id="rId16"/>
    <sheet name="10.3" sheetId="58" r:id="rId17"/>
    <sheet name="10.4" sheetId="59" r:id="rId18"/>
    <sheet name="12.1" sheetId="9" r:id="rId19"/>
    <sheet name="12.2" sheetId="60" r:id="rId20"/>
    <sheet name="12.3" sheetId="61" r:id="rId21"/>
    <sheet name="19.1" sheetId="23" r:id="rId22"/>
    <sheet name="20.1" sheetId="25" r:id="rId23"/>
    <sheet name="20.2" sheetId="63" r:id="rId24"/>
    <sheet name="20.3" sheetId="64" r:id="rId25"/>
    <sheet name="24.1" sheetId="53" r:id="rId26"/>
    <sheet name="24.3" sheetId="65" r:id="rId27"/>
    <sheet name="26" sheetId="13" r:id="rId28"/>
    <sheet name="29" sheetId="14" r:id="rId29"/>
    <sheet name="31" sheetId="49" r:id="rId30"/>
    <sheet name="32" sheetId="68" r:id="rId31"/>
    <sheet name="34" sheetId="38" r:id="rId32"/>
    <sheet name="37" sheetId="39" r:id="rId33"/>
    <sheet name="41" sheetId="42" r:id="rId34"/>
    <sheet name="42" sheetId="43" r:id="rId35"/>
    <sheet name="43" sheetId="44" r:id="rId36"/>
    <sheet name="44" sheetId="52" r:id="rId37"/>
    <sheet name="46" sheetId="45" r:id="rId38"/>
    <sheet name="47" sheetId="46" r:id="rId39"/>
    <sheet name="47.1" sheetId="51" r:id="rId40"/>
    <sheet name="48" sheetId="47" r:id="rId41"/>
    <sheet name="52.4" sheetId="27" r:id="rId42"/>
    <sheet name="52.6" sheetId="29" r:id="rId43"/>
    <sheet name="52.8" sheetId="30" r:id="rId44"/>
    <sheet name="52.12" sheetId="31" r:id="rId45"/>
    <sheet name="52.13" sheetId="32" r:id="rId46"/>
    <sheet name="52.14" sheetId="33" r:id="rId47"/>
    <sheet name="52.15" sheetId="34" r:id="rId48"/>
    <sheet name="52.16" sheetId="35" r:id="rId49"/>
    <sheet name="56.6" sheetId="36" r:id="rId50"/>
    <sheet name="58" sheetId="20" r:id="rId51"/>
    <sheet name="59" sheetId="21" r:id="rId52"/>
  </sheets>
  <definedNames>
    <definedName name="_xlnm.Print_Titles" localSheetId="0">Баланс!$24:$24</definedName>
    <definedName name="_xlnm.Print_Titles" localSheetId="2">Капитал!$21:$21</definedName>
    <definedName name="_xlnm.Print_Titles" localSheetId="3">ОДС!$23:$23</definedName>
    <definedName name="_xlnm.Print_Area" localSheetId="0">Баланс!$A$1:$DR$86</definedName>
    <definedName name="_xlnm.Print_Area" localSheetId="2">Капитал!$A$1:$FK$62</definedName>
    <definedName name="_xlnm.Print_Area" localSheetId="3">ОДС!$A$1:$DA$83</definedName>
  </definedNames>
  <calcPr calcId="145621"/>
</workbook>
</file>

<file path=xl/calcChain.xml><?xml version="1.0" encoding="utf-8"?>
<calcChain xmlns="http://schemas.openxmlformats.org/spreadsheetml/2006/main">
  <c r="F80" i="33" l="1"/>
  <c r="CK76" i="50" l="1"/>
  <c r="E31" i="51" l="1"/>
  <c r="C13" i="46" l="1"/>
  <c r="C25" i="46"/>
  <c r="C23" i="55" l="1"/>
  <c r="G56" i="36" l="1"/>
  <c r="G129" i="36"/>
  <c r="E129" i="36"/>
  <c r="G149" i="36"/>
  <c r="F149" i="36"/>
  <c r="E149" i="36"/>
  <c r="E138" i="36"/>
  <c r="F138" i="36" s="1"/>
  <c r="E139" i="36"/>
  <c r="C75" i="34" l="1"/>
  <c r="C229" i="33"/>
  <c r="C10" i="29"/>
  <c r="D9" i="29" l="1"/>
  <c r="E9" i="29"/>
  <c r="F9" i="29"/>
  <c r="A45" i="47" l="1"/>
  <c r="A46" i="47" s="1"/>
  <c r="B52" i="47" l="1"/>
  <c r="B53" i="47"/>
  <c r="B54" i="47"/>
  <c r="B55" i="47"/>
  <c r="B51" i="47"/>
  <c r="B79" i="47"/>
  <c r="B76" i="47"/>
  <c r="B77" i="47"/>
  <c r="B78" i="47"/>
  <c r="B75" i="47"/>
  <c r="F79" i="47"/>
  <c r="F78" i="47"/>
  <c r="F77" i="47"/>
  <c r="F76" i="47"/>
  <c r="F75" i="47"/>
  <c r="A66" i="47"/>
  <c r="A67" i="47" s="1"/>
  <c r="A68" i="47" s="1"/>
  <c r="A69" i="47" s="1"/>
  <c r="A70" i="47" s="1"/>
  <c r="C19" i="39" l="1"/>
  <c r="G36" i="68"/>
  <c r="G35" i="68"/>
  <c r="G34" i="68"/>
  <c r="G33" i="68"/>
  <c r="F32" i="68"/>
  <c r="E32" i="68"/>
  <c r="D32" i="68"/>
  <c r="C32" i="68"/>
  <c r="G31" i="68"/>
  <c r="G30" i="68"/>
  <c r="G29" i="68"/>
  <c r="G28" i="68"/>
  <c r="G27" i="68"/>
  <c r="G26" i="68" s="1"/>
  <c r="F26" i="68"/>
  <c r="E26" i="68"/>
  <c r="D26" i="68"/>
  <c r="C26" i="68"/>
  <c r="G32" i="68" l="1"/>
  <c r="G37" i="68" s="1"/>
  <c r="D37" i="68"/>
  <c r="F37" i="68"/>
  <c r="C37" i="68"/>
  <c r="E37" i="68"/>
  <c r="D6" i="14"/>
  <c r="D6" i="13"/>
  <c r="E8" i="65"/>
  <c r="D7" i="53"/>
  <c r="F6" i="25"/>
  <c r="F7" i="9"/>
  <c r="E7" i="59"/>
  <c r="F6" i="26"/>
  <c r="D7" i="67"/>
  <c r="C7" i="66"/>
  <c r="D7" i="66"/>
  <c r="E7" i="54"/>
  <c r="D9" i="66" l="1"/>
  <c r="D10" i="67"/>
  <c r="G76" i="36" l="1"/>
  <c r="F76" i="36"/>
  <c r="E76" i="36"/>
  <c r="DB81" i="5" l="1"/>
  <c r="G138" i="36"/>
  <c r="G139" i="36"/>
  <c r="G113" i="36"/>
  <c r="G93" i="36"/>
  <c r="G87" i="36"/>
  <c r="G66" i="36"/>
  <c r="F52" i="47" l="1"/>
  <c r="F53" i="47"/>
  <c r="F54" i="47"/>
  <c r="F55" i="47"/>
  <c r="D14" i="68" l="1"/>
  <c r="E14" i="68"/>
  <c r="F14" i="68"/>
  <c r="C14" i="68"/>
  <c r="G16" i="68"/>
  <c r="G17" i="68"/>
  <c r="G18" i="68"/>
  <c r="G15" i="68"/>
  <c r="G10" i="68"/>
  <c r="G11" i="68"/>
  <c r="G12" i="68"/>
  <c r="G13" i="68"/>
  <c r="G9" i="68"/>
  <c r="D8" i="68"/>
  <c r="E8" i="68"/>
  <c r="E19" i="68" s="1"/>
  <c r="F8" i="68"/>
  <c r="G8" i="68"/>
  <c r="C8" i="68"/>
  <c r="C19" i="68" s="1"/>
  <c r="C10" i="67"/>
  <c r="F19" i="68" l="1"/>
  <c r="D19" i="68"/>
  <c r="G14" i="68"/>
  <c r="G19" i="68" s="1"/>
  <c r="C12" i="34"/>
  <c r="C16" i="31"/>
  <c r="F51" i="47" l="1"/>
  <c r="C14" i="52"/>
  <c r="D9" i="67" l="1"/>
  <c r="D20" i="67" s="1"/>
  <c r="C9" i="67"/>
  <c r="C20" i="67" s="1"/>
  <c r="G14" i="36" l="1"/>
  <c r="BT76" i="50"/>
  <c r="F20" i="39"/>
  <c r="D15" i="66" l="1"/>
  <c r="C15" i="66"/>
  <c r="C7" i="67"/>
  <c r="D37" i="51" l="1"/>
  <c r="G40" i="36" l="1"/>
  <c r="E23" i="39" l="1"/>
  <c r="F22" i="39"/>
  <c r="F23" i="39" s="1"/>
  <c r="F19" i="39"/>
  <c r="D23" i="39"/>
  <c r="C23" i="39"/>
  <c r="D31" i="63" l="1"/>
  <c r="C107" i="60"/>
  <c r="C12" i="60"/>
  <c r="C54" i="60" s="1"/>
  <c r="E10" i="39"/>
  <c r="C8" i="38"/>
  <c r="C106" i="55" l="1"/>
  <c r="C11" i="55"/>
  <c r="C53" i="55" s="1"/>
  <c r="A3" i="7"/>
  <c r="A3" i="68" s="1"/>
  <c r="A3" i="67" l="1"/>
  <c r="A3" i="66"/>
  <c r="D33" i="51" l="1"/>
  <c r="D17" i="46"/>
  <c r="E113" i="36" l="1"/>
  <c r="D93" i="36"/>
  <c r="C87" i="36"/>
  <c r="E40" i="36"/>
  <c r="D20" i="36"/>
  <c r="C14" i="36"/>
  <c r="F14" i="36" s="1"/>
  <c r="A3" i="27" l="1"/>
  <c r="A3" i="29" s="1"/>
  <c r="A3" i="30" s="1"/>
  <c r="A3" i="31" s="1"/>
  <c r="A3" i="32" s="1"/>
  <c r="A3" i="33" s="1"/>
  <c r="A3" i="34" s="1"/>
  <c r="A3" i="35" s="1"/>
  <c r="A3" i="36" s="1"/>
  <c r="A3" i="20" s="1"/>
  <c r="A3" i="21" s="1"/>
  <c r="A3" i="38" l="1"/>
  <c r="A3" i="49"/>
  <c r="C6" i="14"/>
  <c r="A3" i="14"/>
  <c r="C6" i="13"/>
  <c r="A3" i="13"/>
  <c r="C8" i="65"/>
  <c r="A3" i="65"/>
  <c r="C7" i="53"/>
  <c r="A3" i="53"/>
  <c r="A3" i="64"/>
  <c r="D17" i="63"/>
  <c r="A3" i="63"/>
  <c r="C6" i="25"/>
  <c r="A3" i="25"/>
  <c r="A3" i="23"/>
  <c r="A3" i="61"/>
  <c r="A3" i="60"/>
  <c r="C7" i="9"/>
  <c r="A3" i="9"/>
  <c r="C7" i="59"/>
  <c r="A3" i="59"/>
  <c r="A3" i="58"/>
  <c r="A3" i="57"/>
  <c r="C6" i="26"/>
  <c r="A3" i="26"/>
  <c r="A3" i="56"/>
  <c r="A3" i="55"/>
  <c r="D7" i="54"/>
  <c r="A3" i="54"/>
  <c r="A3" i="18"/>
  <c r="A3" i="17"/>
  <c r="A3" i="16"/>
  <c r="C82" i="50"/>
  <c r="C61" i="48"/>
  <c r="C98" i="37"/>
  <c r="J82" i="50"/>
  <c r="J61" i="48"/>
  <c r="J98" i="37"/>
  <c r="C23" i="64" l="1"/>
  <c r="C9" i="64" s="1"/>
  <c r="C13" i="64" s="1"/>
  <c r="C108" i="61"/>
  <c r="D57" i="57"/>
  <c r="E57" i="57" s="1"/>
  <c r="G20" i="36"/>
  <c r="D31" i="51" l="1"/>
  <c r="A71" i="47" l="1"/>
  <c r="C10" i="39"/>
  <c r="F10" i="39" s="1"/>
  <c r="C9" i="39"/>
  <c r="E9" i="39"/>
  <c r="C13" i="39" l="1"/>
  <c r="H20" i="63" l="1"/>
  <c r="H19" i="63"/>
  <c r="H18" i="63"/>
  <c r="G17" i="63"/>
  <c r="F17" i="63"/>
  <c r="E17" i="63"/>
  <c r="C17" i="63"/>
  <c r="H16" i="63"/>
  <c r="H15" i="63"/>
  <c r="H14" i="63"/>
  <c r="H12" i="63"/>
  <c r="H11" i="63"/>
  <c r="H17" i="63" l="1"/>
  <c r="F40" i="36" l="1"/>
  <c r="C20" i="34" l="1"/>
  <c r="C59" i="31"/>
  <c r="C20" i="31"/>
  <c r="G99" i="30"/>
  <c r="F113" i="36" l="1"/>
  <c r="G37" i="63"/>
  <c r="F37" i="63"/>
  <c r="E37" i="63"/>
  <c r="D37" i="63"/>
  <c r="C37" i="63"/>
  <c r="H37" i="63" s="1"/>
  <c r="H34" i="63"/>
  <c r="H33" i="63"/>
  <c r="H32" i="63"/>
  <c r="G31" i="63"/>
  <c r="G36" i="63" s="1"/>
  <c r="G35" i="63" s="1"/>
  <c r="F31" i="63"/>
  <c r="F36" i="63" s="1"/>
  <c r="F35" i="63" s="1"/>
  <c r="E31" i="63"/>
  <c r="E36" i="63" s="1"/>
  <c r="E35" i="63" s="1"/>
  <c r="D36" i="63"/>
  <c r="D35" i="63" s="1"/>
  <c r="C31" i="63"/>
  <c r="C36" i="63" s="1"/>
  <c r="H30" i="63"/>
  <c r="H29" i="63"/>
  <c r="H28" i="63"/>
  <c r="H26" i="63"/>
  <c r="H25" i="63"/>
  <c r="G24" i="63"/>
  <c r="F24" i="63"/>
  <c r="E24" i="63"/>
  <c r="D24" i="63"/>
  <c r="H24" i="63" s="1"/>
  <c r="C24" i="63"/>
  <c r="G23" i="63"/>
  <c r="F23" i="63"/>
  <c r="E23" i="63"/>
  <c r="D23" i="63"/>
  <c r="C23" i="63"/>
  <c r="H23" i="63" s="1"/>
  <c r="G22" i="63"/>
  <c r="G21" i="63" s="1"/>
  <c r="F22" i="63"/>
  <c r="F21" i="63" s="1"/>
  <c r="E22" i="63"/>
  <c r="E21" i="63" s="1"/>
  <c r="D22" i="63"/>
  <c r="D21" i="63" s="1"/>
  <c r="C22" i="63"/>
  <c r="A11" i="63"/>
  <c r="A12" i="63" s="1"/>
  <c r="A13" i="63" s="1"/>
  <c r="A14" i="63" s="1"/>
  <c r="A15" i="63" s="1"/>
  <c r="A16" i="63" s="1"/>
  <c r="A17" i="63" s="1"/>
  <c r="A18" i="63" s="1"/>
  <c r="A19" i="63" s="1"/>
  <c r="A20" i="63" s="1"/>
  <c r="A21" i="63" s="1"/>
  <c r="A22" i="63" s="1"/>
  <c r="A23" i="63" s="1"/>
  <c r="A24" i="63" s="1"/>
  <c r="A25" i="63" s="1"/>
  <c r="A26" i="63" s="1"/>
  <c r="A27" i="63" s="1"/>
  <c r="A28" i="63" s="1"/>
  <c r="A29" i="63" s="1"/>
  <c r="A30" i="63" s="1"/>
  <c r="A31" i="63" s="1"/>
  <c r="A32" i="63" s="1"/>
  <c r="A33" i="63" s="1"/>
  <c r="A34" i="63" s="1"/>
  <c r="A35" i="63" s="1"/>
  <c r="A36" i="63" s="1"/>
  <c r="A37" i="63" s="1"/>
  <c r="G10" i="63"/>
  <c r="F10" i="63"/>
  <c r="E10" i="63"/>
  <c r="D10" i="63"/>
  <c r="C10" i="63"/>
  <c r="H10" i="63" l="1"/>
  <c r="H22" i="63"/>
  <c r="C21" i="63"/>
  <c r="H21" i="63" s="1"/>
  <c r="H36" i="63"/>
  <c r="C35" i="63"/>
  <c r="H35" i="63" s="1"/>
  <c r="H31" i="63"/>
  <c r="G110" i="61"/>
  <c r="F110" i="61"/>
  <c r="E110" i="61"/>
  <c r="D110" i="61"/>
  <c r="C110" i="61"/>
  <c r="G109" i="61"/>
  <c r="F109" i="61"/>
  <c r="E109" i="61"/>
  <c r="D109" i="61"/>
  <c r="C109" i="61"/>
  <c r="G108" i="61"/>
  <c r="F108" i="61"/>
  <c r="E108" i="61"/>
  <c r="D108" i="61"/>
  <c r="G111" i="61"/>
  <c r="G57" i="61"/>
  <c r="F57" i="61"/>
  <c r="E57" i="61"/>
  <c r="D57" i="61"/>
  <c r="C57" i="61"/>
  <c r="H57" i="61" s="1"/>
  <c r="G56" i="61"/>
  <c r="F56" i="61"/>
  <c r="E56" i="61"/>
  <c r="D56" i="61"/>
  <c r="C56" i="61"/>
  <c r="G55" i="61"/>
  <c r="F55" i="61"/>
  <c r="E55" i="61"/>
  <c r="D55" i="61"/>
  <c r="C55" i="61"/>
  <c r="H55" i="61" s="1"/>
  <c r="G58" i="61"/>
  <c r="G110" i="60"/>
  <c r="F110" i="60"/>
  <c r="E110" i="60"/>
  <c r="D110" i="60"/>
  <c r="C110" i="60"/>
  <c r="H110" i="60" s="1"/>
  <c r="G109" i="60"/>
  <c r="F109" i="60"/>
  <c r="E109" i="60"/>
  <c r="D109" i="60"/>
  <c r="C109" i="60"/>
  <c r="G108" i="60"/>
  <c r="F108" i="60"/>
  <c r="E108" i="60"/>
  <c r="E105" i="60" s="1"/>
  <c r="D108" i="60"/>
  <c r="C108" i="60"/>
  <c r="H108" i="60" s="1"/>
  <c r="G107" i="60"/>
  <c r="F107" i="60"/>
  <c r="E107" i="60"/>
  <c r="D107" i="60"/>
  <c r="H107" i="60" s="1"/>
  <c r="F105" i="60"/>
  <c r="H104" i="60"/>
  <c r="H103" i="60"/>
  <c r="H102" i="60"/>
  <c r="H101" i="60"/>
  <c r="H99" i="60" s="1"/>
  <c r="G99" i="60"/>
  <c r="F99" i="60"/>
  <c r="E99" i="60"/>
  <c r="D99" i="60"/>
  <c r="C99" i="60"/>
  <c r="H98" i="60"/>
  <c r="H97" i="60"/>
  <c r="H96" i="60"/>
  <c r="H95" i="60"/>
  <c r="G93" i="60"/>
  <c r="F93" i="60"/>
  <c r="E93" i="60"/>
  <c r="D93" i="60"/>
  <c r="C93" i="60"/>
  <c r="H92" i="60"/>
  <c r="H91" i="60"/>
  <c r="H90" i="60"/>
  <c r="H89" i="60"/>
  <c r="H87" i="60" s="1"/>
  <c r="G87" i="60"/>
  <c r="F87" i="60"/>
  <c r="E87" i="60"/>
  <c r="D87" i="60"/>
  <c r="C87" i="60"/>
  <c r="H86" i="60"/>
  <c r="H85" i="60"/>
  <c r="H84" i="60"/>
  <c r="H83" i="60"/>
  <c r="G81" i="60"/>
  <c r="F81" i="60"/>
  <c r="E81" i="60"/>
  <c r="D81" i="60"/>
  <c r="C81" i="60"/>
  <c r="H80" i="60"/>
  <c r="H79" i="60"/>
  <c r="H78" i="60"/>
  <c r="H77" i="60"/>
  <c r="H75" i="60" s="1"/>
  <c r="G75" i="60"/>
  <c r="F75" i="60"/>
  <c r="E75" i="60"/>
  <c r="D75" i="60"/>
  <c r="C75" i="60"/>
  <c r="H74" i="60"/>
  <c r="H73" i="60"/>
  <c r="H72" i="60"/>
  <c r="H71" i="60"/>
  <c r="H69" i="60" s="1"/>
  <c r="G69" i="60"/>
  <c r="F69" i="60"/>
  <c r="E69" i="60"/>
  <c r="D69" i="60"/>
  <c r="C69" i="60"/>
  <c r="H68" i="60"/>
  <c r="H67" i="60"/>
  <c r="H66" i="60"/>
  <c r="H65" i="60"/>
  <c r="H63" i="60" s="1"/>
  <c r="G63" i="60"/>
  <c r="F63" i="60"/>
  <c r="E63" i="60"/>
  <c r="D63" i="60"/>
  <c r="C63" i="60"/>
  <c r="G57" i="60"/>
  <c r="F57" i="60"/>
  <c r="E57" i="60"/>
  <c r="D57" i="60"/>
  <c r="C57" i="60"/>
  <c r="G56" i="60"/>
  <c r="F56" i="60"/>
  <c r="E56" i="60"/>
  <c r="D56" i="60"/>
  <c r="D52" i="60" s="1"/>
  <c r="C56" i="60"/>
  <c r="G55" i="60"/>
  <c r="F55" i="60"/>
  <c r="E55" i="60"/>
  <c r="D55" i="60"/>
  <c r="C55" i="60"/>
  <c r="F54" i="60"/>
  <c r="E54" i="60"/>
  <c r="D54" i="60"/>
  <c r="E52" i="60"/>
  <c r="C52" i="60"/>
  <c r="H51" i="60"/>
  <c r="H50" i="60"/>
  <c r="H49" i="60"/>
  <c r="H48" i="60"/>
  <c r="H46" i="60" s="1"/>
  <c r="G46" i="60"/>
  <c r="F46" i="60"/>
  <c r="E46" i="60"/>
  <c r="D46" i="60"/>
  <c r="C46" i="60"/>
  <c r="H45" i="60"/>
  <c r="H44" i="60"/>
  <c r="H43" i="60"/>
  <c r="H42" i="60"/>
  <c r="H40" i="60" s="1"/>
  <c r="G40" i="60"/>
  <c r="F40" i="60"/>
  <c r="E40" i="60"/>
  <c r="D40" i="60"/>
  <c r="C40" i="60"/>
  <c r="H39" i="60"/>
  <c r="H38" i="60"/>
  <c r="H37" i="60"/>
  <c r="H36" i="60"/>
  <c r="H34" i="60" s="1"/>
  <c r="G34" i="60"/>
  <c r="F34" i="60"/>
  <c r="E34" i="60"/>
  <c r="D34" i="60"/>
  <c r="C34" i="60"/>
  <c r="H33" i="60"/>
  <c r="H32" i="60"/>
  <c r="H31" i="60"/>
  <c r="H30" i="60"/>
  <c r="H28" i="60" s="1"/>
  <c r="G28" i="60"/>
  <c r="F28" i="60"/>
  <c r="E28" i="60"/>
  <c r="D28" i="60"/>
  <c r="C28" i="60"/>
  <c r="H27" i="60"/>
  <c r="H26" i="60"/>
  <c r="H25" i="60"/>
  <c r="H24" i="60"/>
  <c r="H22" i="60" s="1"/>
  <c r="G22" i="60"/>
  <c r="F22" i="60"/>
  <c r="E22" i="60"/>
  <c r="D22" i="60"/>
  <c r="C22" i="60"/>
  <c r="H21" i="60"/>
  <c r="H20" i="60"/>
  <c r="H19" i="60"/>
  <c r="H18" i="60"/>
  <c r="H16" i="60" s="1"/>
  <c r="G16" i="60"/>
  <c r="F16" i="60"/>
  <c r="E16" i="60"/>
  <c r="D16" i="60"/>
  <c r="C16" i="60"/>
  <c r="H15" i="60"/>
  <c r="H14" i="60"/>
  <c r="H13" i="60"/>
  <c r="G54" i="60"/>
  <c r="G52" i="60" s="1"/>
  <c r="G58" i="60" s="1"/>
  <c r="G10" i="60"/>
  <c r="F10" i="60"/>
  <c r="E10" i="60"/>
  <c r="D10" i="60"/>
  <c r="C10" i="60"/>
  <c r="D109" i="58"/>
  <c r="C109" i="58"/>
  <c r="M108" i="58"/>
  <c r="L108" i="58"/>
  <c r="K108" i="58"/>
  <c r="J108" i="58"/>
  <c r="I108" i="58"/>
  <c r="H108" i="58"/>
  <c r="G108" i="58"/>
  <c r="F108" i="58"/>
  <c r="E108" i="58"/>
  <c r="D108" i="58"/>
  <c r="C108" i="58"/>
  <c r="M107" i="58"/>
  <c r="L107" i="58"/>
  <c r="K107" i="58"/>
  <c r="J107" i="58"/>
  <c r="I107" i="58"/>
  <c r="H107" i="58"/>
  <c r="G107" i="58"/>
  <c r="F107" i="58"/>
  <c r="E107" i="58"/>
  <c r="D107" i="58"/>
  <c r="C107" i="58"/>
  <c r="D56" i="58"/>
  <c r="C56" i="58"/>
  <c r="M55" i="58"/>
  <c r="L55" i="58"/>
  <c r="K55" i="58"/>
  <c r="J55" i="58"/>
  <c r="I55" i="58"/>
  <c r="H55" i="58"/>
  <c r="G55" i="58"/>
  <c r="F55" i="58"/>
  <c r="E55" i="58"/>
  <c r="D55" i="58"/>
  <c r="C55" i="58"/>
  <c r="M54" i="58"/>
  <c r="L54" i="58"/>
  <c r="K54" i="58"/>
  <c r="J54" i="58"/>
  <c r="I54" i="58"/>
  <c r="H54" i="58"/>
  <c r="G54" i="58"/>
  <c r="F54" i="58"/>
  <c r="E54" i="58"/>
  <c r="D54" i="58"/>
  <c r="C54" i="58"/>
  <c r="D109" i="57"/>
  <c r="C109" i="57"/>
  <c r="M108" i="57"/>
  <c r="L108" i="57"/>
  <c r="K108" i="57"/>
  <c r="J108" i="57"/>
  <c r="I108" i="57"/>
  <c r="H108" i="57"/>
  <c r="G108" i="57"/>
  <c r="F108" i="57"/>
  <c r="E108" i="57"/>
  <c r="D108" i="57"/>
  <c r="C108" i="57"/>
  <c r="M107" i="57"/>
  <c r="L107" i="57"/>
  <c r="K107" i="57"/>
  <c r="J107" i="57"/>
  <c r="I107" i="57"/>
  <c r="H107" i="57"/>
  <c r="G107" i="57"/>
  <c r="F107" i="57"/>
  <c r="E107" i="57"/>
  <c r="D107" i="57"/>
  <c r="C107" i="57"/>
  <c r="C98" i="57"/>
  <c r="C92" i="57"/>
  <c r="C86" i="57"/>
  <c r="C80" i="57"/>
  <c r="C74" i="57"/>
  <c r="C68" i="57"/>
  <c r="C64" i="57"/>
  <c r="C62" i="57"/>
  <c r="D56" i="57"/>
  <c r="C56" i="57"/>
  <c r="M55" i="57"/>
  <c r="L55" i="57"/>
  <c r="K55" i="57"/>
  <c r="J55" i="57"/>
  <c r="I55" i="57"/>
  <c r="H55" i="57"/>
  <c r="G55" i="57"/>
  <c r="F55" i="57"/>
  <c r="E55" i="57"/>
  <c r="D55" i="57"/>
  <c r="C55" i="57"/>
  <c r="M54" i="57"/>
  <c r="L54" i="57"/>
  <c r="K54" i="57"/>
  <c r="J54" i="57"/>
  <c r="I54" i="57"/>
  <c r="H54" i="57"/>
  <c r="G54" i="57"/>
  <c r="F54" i="57"/>
  <c r="E54" i="57"/>
  <c r="D54" i="57"/>
  <c r="C54" i="57"/>
  <c r="C45" i="57"/>
  <c r="C39" i="57"/>
  <c r="C33" i="57"/>
  <c r="C27" i="57"/>
  <c r="C21" i="57"/>
  <c r="C15" i="57"/>
  <c r="F56" i="57"/>
  <c r="E56" i="57"/>
  <c r="C11" i="57"/>
  <c r="C53" i="57" s="1"/>
  <c r="C51" i="57" s="1"/>
  <c r="C57" i="57" s="1"/>
  <c r="E109" i="56"/>
  <c r="D109" i="56"/>
  <c r="C109" i="56"/>
  <c r="F109" i="56" s="1"/>
  <c r="E108" i="56"/>
  <c r="D108" i="56"/>
  <c r="C108" i="56"/>
  <c r="E107" i="56"/>
  <c r="D107" i="56"/>
  <c r="C107" i="56"/>
  <c r="F107" i="56" s="1"/>
  <c r="D56" i="56"/>
  <c r="C56" i="56"/>
  <c r="E55" i="56"/>
  <c r="D55" i="56"/>
  <c r="C55" i="56"/>
  <c r="E54" i="56"/>
  <c r="D54" i="56"/>
  <c r="C54" i="56"/>
  <c r="E56" i="56"/>
  <c r="H109" i="61" l="1"/>
  <c r="D105" i="60"/>
  <c r="H81" i="60"/>
  <c r="H93" i="60"/>
  <c r="G105" i="60"/>
  <c r="G111" i="60" s="1"/>
  <c r="H109" i="60"/>
  <c r="H105" i="60" s="1"/>
  <c r="F52" i="60"/>
  <c r="H57" i="60"/>
  <c r="H56" i="60"/>
  <c r="H55" i="60"/>
  <c r="N107" i="58"/>
  <c r="N108" i="58"/>
  <c r="N54" i="58"/>
  <c r="N55" i="58"/>
  <c r="F56" i="58"/>
  <c r="F108" i="56"/>
  <c r="F55" i="56"/>
  <c r="F54" i="56"/>
  <c r="C105" i="60"/>
  <c r="H56" i="61"/>
  <c r="H108" i="61"/>
  <c r="H110" i="61"/>
  <c r="H54" i="60"/>
  <c r="H52" i="60" s="1"/>
  <c r="H12" i="60"/>
  <c r="H10" i="60" s="1"/>
  <c r="D110" i="58"/>
  <c r="C9" i="57"/>
  <c r="L56" i="58"/>
  <c r="F109" i="58"/>
  <c r="E109" i="58"/>
  <c r="C57" i="58"/>
  <c r="E56" i="58"/>
  <c r="N55" i="57"/>
  <c r="H56" i="57"/>
  <c r="J56" i="57"/>
  <c r="L56" i="57"/>
  <c r="N107" i="57"/>
  <c r="N54" i="57"/>
  <c r="I56" i="57"/>
  <c r="K56" i="57"/>
  <c r="M56" i="57"/>
  <c r="N108" i="57"/>
  <c r="E109" i="57"/>
  <c r="I109" i="57"/>
  <c r="F109" i="57"/>
  <c r="H109" i="57"/>
  <c r="J109" i="57"/>
  <c r="L109" i="57"/>
  <c r="C106" i="57"/>
  <c r="C104" i="57" s="1"/>
  <c r="E57" i="56"/>
  <c r="F56" i="56"/>
  <c r="C57" i="56"/>
  <c r="D109" i="55"/>
  <c r="C109" i="55"/>
  <c r="E108" i="55"/>
  <c r="D108" i="55"/>
  <c r="C108" i="55"/>
  <c r="E107" i="55"/>
  <c r="D107" i="55"/>
  <c r="C107" i="55"/>
  <c r="E106" i="55"/>
  <c r="D106" i="55"/>
  <c r="D104" i="55"/>
  <c r="F103" i="55"/>
  <c r="F102" i="55"/>
  <c r="F101" i="55"/>
  <c r="F100" i="55"/>
  <c r="E98" i="55"/>
  <c r="D98" i="55"/>
  <c r="C98" i="55"/>
  <c r="F97" i="55"/>
  <c r="F96" i="55"/>
  <c r="F95" i="55"/>
  <c r="F94" i="55"/>
  <c r="E92" i="55"/>
  <c r="D92" i="55"/>
  <c r="C92" i="55"/>
  <c r="F91" i="55"/>
  <c r="F90" i="55"/>
  <c r="F89" i="55"/>
  <c r="F88" i="55"/>
  <c r="E86" i="55"/>
  <c r="D86" i="55"/>
  <c r="C86" i="55"/>
  <c r="F85" i="55"/>
  <c r="F84" i="55"/>
  <c r="F83" i="55"/>
  <c r="F82" i="55"/>
  <c r="E80" i="55"/>
  <c r="D80" i="55"/>
  <c r="C80" i="55"/>
  <c r="F79" i="55"/>
  <c r="F78" i="55"/>
  <c r="F77" i="55"/>
  <c r="F76" i="55"/>
  <c r="E74" i="55"/>
  <c r="D74" i="55"/>
  <c r="C74" i="55"/>
  <c r="F73" i="55"/>
  <c r="F72" i="55"/>
  <c r="F71" i="55"/>
  <c r="F70" i="55"/>
  <c r="E68" i="55"/>
  <c r="D68" i="55"/>
  <c r="C68" i="55"/>
  <c r="F66" i="55"/>
  <c r="F65" i="55"/>
  <c r="F64" i="55"/>
  <c r="D62" i="55"/>
  <c r="C62" i="55"/>
  <c r="D56" i="55"/>
  <c r="C56" i="55"/>
  <c r="E55" i="55"/>
  <c r="D55" i="55"/>
  <c r="C55" i="55"/>
  <c r="E54" i="55"/>
  <c r="D54" i="55"/>
  <c r="C54" i="55"/>
  <c r="E53" i="55"/>
  <c r="D53" i="55"/>
  <c r="F50" i="55"/>
  <c r="F49" i="55"/>
  <c r="F48" i="55"/>
  <c r="F47" i="55"/>
  <c r="E45" i="55"/>
  <c r="D45" i="55"/>
  <c r="C45" i="55"/>
  <c r="F44" i="55"/>
  <c r="F43" i="55"/>
  <c r="E67" i="55" s="1"/>
  <c r="F42" i="55"/>
  <c r="F41" i="55"/>
  <c r="E39" i="55"/>
  <c r="D39" i="55"/>
  <c r="C39" i="55"/>
  <c r="F38" i="55"/>
  <c r="F37" i="55"/>
  <c r="F36" i="55"/>
  <c r="F35" i="55"/>
  <c r="E33" i="55"/>
  <c r="D33" i="55"/>
  <c r="C33" i="55"/>
  <c r="F32" i="55"/>
  <c r="F31" i="55"/>
  <c r="F30" i="55"/>
  <c r="F29" i="55"/>
  <c r="E27" i="55"/>
  <c r="D27" i="55"/>
  <c r="C27" i="55"/>
  <c r="F26" i="55"/>
  <c r="F25" i="55"/>
  <c r="F24" i="55"/>
  <c r="F23" i="55"/>
  <c r="E21" i="55"/>
  <c r="D21" i="55"/>
  <c r="C21" i="55"/>
  <c r="F20" i="55"/>
  <c r="F19" i="55"/>
  <c r="F18" i="55"/>
  <c r="F17" i="55"/>
  <c r="E15" i="55"/>
  <c r="D15" i="55"/>
  <c r="C15" i="55"/>
  <c r="E14" i="55"/>
  <c r="F14" i="55" s="1"/>
  <c r="F13" i="55"/>
  <c r="F12" i="55"/>
  <c r="E9" i="55"/>
  <c r="D9" i="55"/>
  <c r="M109" i="58" l="1"/>
  <c r="M56" i="58"/>
  <c r="D51" i="55"/>
  <c r="F54" i="55"/>
  <c r="F27" i="55"/>
  <c r="F15" i="55"/>
  <c r="F39" i="55"/>
  <c r="F11" i="55"/>
  <c r="C9" i="55"/>
  <c r="C104" i="55"/>
  <c r="K56" i="58"/>
  <c r="K109" i="58"/>
  <c r="E57" i="58"/>
  <c r="H56" i="58"/>
  <c r="G109" i="57"/>
  <c r="K109" i="57"/>
  <c r="G56" i="58"/>
  <c r="I56" i="58"/>
  <c r="M109" i="57"/>
  <c r="F45" i="55"/>
  <c r="F55" i="55"/>
  <c r="F74" i="55"/>
  <c r="F86" i="55"/>
  <c r="F98" i="55"/>
  <c r="F108" i="55"/>
  <c r="F68" i="55"/>
  <c r="F80" i="55"/>
  <c r="F92" i="55"/>
  <c r="F107" i="55"/>
  <c r="F9" i="55"/>
  <c r="F21" i="55"/>
  <c r="F33" i="55"/>
  <c r="F106" i="55"/>
  <c r="F67" i="55"/>
  <c r="F62" i="55" s="1"/>
  <c r="E62" i="55"/>
  <c r="E109" i="55"/>
  <c r="E104" i="55" s="1"/>
  <c r="E56" i="55"/>
  <c r="L109" i="58" l="1"/>
  <c r="J109" i="58"/>
  <c r="H109" i="58"/>
  <c r="J56" i="58"/>
  <c r="G109" i="58"/>
  <c r="N109" i="57"/>
  <c r="F109" i="55"/>
  <c r="F104" i="55" s="1"/>
  <c r="E57" i="55"/>
  <c r="E51" i="55"/>
  <c r="F53" i="55"/>
  <c r="C51" i="55"/>
  <c r="C57" i="55" s="1"/>
  <c r="F56" i="55"/>
  <c r="N109" i="58" l="1"/>
  <c r="N56" i="58"/>
  <c r="I109" i="58"/>
  <c r="F51" i="55"/>
  <c r="E56" i="36" l="1"/>
  <c r="F56" i="36" l="1"/>
  <c r="E37" i="51"/>
  <c r="C11" i="53"/>
  <c r="D11" i="53"/>
  <c r="D15" i="53"/>
  <c r="C15" i="53"/>
  <c r="D19" i="53"/>
  <c r="C19" i="53"/>
  <c r="D23" i="53"/>
  <c r="C23" i="53"/>
  <c r="C27" i="53" s="1"/>
  <c r="D27" i="53" l="1"/>
  <c r="C36" i="31"/>
  <c r="C36" i="34"/>
  <c r="C28" i="32"/>
  <c r="J128" i="20" l="1"/>
  <c r="J122" i="20"/>
  <c r="J93" i="20"/>
  <c r="J99" i="20"/>
  <c r="F139" i="36"/>
  <c r="E66" i="36"/>
  <c r="F66" i="36" s="1"/>
  <c r="E65" i="36"/>
  <c r="G58" i="34"/>
  <c r="C238" i="33"/>
  <c r="C14" i="29"/>
  <c r="C86" i="32"/>
  <c r="K86" i="32" s="1"/>
  <c r="C85" i="32"/>
  <c r="K85" i="32" s="1"/>
  <c r="C84" i="32"/>
  <c r="C38" i="32"/>
  <c r="C37" i="32"/>
  <c r="D62" i="42"/>
  <c r="A72" i="47" l="1"/>
  <c r="A73" i="47" s="1"/>
  <c r="A75" i="47" s="1"/>
  <c r="A76" i="47" s="1"/>
  <c r="A77" i="47" s="1"/>
  <c r="A78" i="47" s="1"/>
  <c r="A79" i="47" s="1"/>
  <c r="A80" i="47" l="1"/>
  <c r="D14" i="52"/>
  <c r="A10" i="52"/>
  <c r="A11" i="52" s="1"/>
  <c r="A12" i="52" s="1"/>
  <c r="A13" i="52" s="1"/>
  <c r="A14" i="52" s="1"/>
  <c r="A9" i="52"/>
  <c r="A81" i="47" l="1"/>
  <c r="A82" i="47" s="1"/>
  <c r="E33" i="51"/>
  <c r="A34" i="51"/>
  <c r="A35" i="51" s="1"/>
  <c r="A36" i="51" s="1"/>
  <c r="A37" i="51" s="1"/>
  <c r="A38" i="51" s="1"/>
  <c r="A39" i="51" s="1"/>
  <c r="A26" i="51"/>
  <c r="A27" i="51" s="1"/>
  <c r="A10" i="51"/>
  <c r="A11" i="51" s="1"/>
  <c r="A12" i="51" s="1"/>
  <c r="A13" i="51" s="1"/>
  <c r="A14" i="51" s="1"/>
  <c r="A15" i="51" s="1"/>
  <c r="A16" i="51" s="1"/>
  <c r="A17" i="51" s="1"/>
  <c r="A18" i="51" s="1"/>
  <c r="A3" i="51"/>
  <c r="A24" i="46"/>
  <c r="A25" i="46" s="1"/>
  <c r="A26" i="46" s="1"/>
  <c r="A27" i="46" s="1"/>
  <c r="A28" i="46" s="1"/>
  <c r="A10" i="46"/>
  <c r="A11" i="46" s="1"/>
  <c r="A12" i="46" s="1"/>
  <c r="A13" i="46" s="1"/>
  <c r="A14" i="46" s="1"/>
  <c r="A15" i="46" s="1"/>
  <c r="A16" i="46" s="1"/>
  <c r="A17" i="46" s="1"/>
  <c r="A9" i="44" l="1"/>
  <c r="A10" i="44" s="1"/>
  <c r="A11" i="44" s="1"/>
  <c r="A12" i="44" s="1"/>
  <c r="A13" i="44" s="1"/>
  <c r="A14" i="44" s="1"/>
  <c r="A15" i="44" s="1"/>
  <c r="A16" i="44" s="1"/>
  <c r="A17" i="44" s="1"/>
  <c r="C17" i="46"/>
  <c r="D9" i="39"/>
  <c r="F9" i="39" s="1"/>
  <c r="A3" i="39"/>
  <c r="A21" i="44" l="1"/>
  <c r="A22" i="44" s="1"/>
  <c r="D8" i="38"/>
  <c r="E13" i="39" l="1"/>
  <c r="D38" i="36" l="1"/>
  <c r="C38" i="36"/>
  <c r="E18" i="36"/>
  <c r="C18" i="36"/>
  <c r="D110" i="57" l="1"/>
  <c r="CK77" i="50" l="1"/>
  <c r="BT77" i="50" l="1"/>
  <c r="A42" i="47" l="1"/>
  <c r="A43" i="47" s="1"/>
  <c r="D7" i="47"/>
  <c r="D20" i="47" s="1"/>
  <c r="C7" i="47"/>
  <c r="C20" i="47" s="1"/>
  <c r="A3" i="47"/>
  <c r="D7" i="46"/>
  <c r="D21" i="46" s="1"/>
  <c r="C7" i="46"/>
  <c r="C21" i="46" s="1"/>
  <c r="A3" i="46"/>
  <c r="E25" i="45"/>
  <c r="D6" i="45"/>
  <c r="C6" i="45"/>
  <c r="A3" i="45"/>
  <c r="D6" i="44"/>
  <c r="D6" i="52" s="1"/>
  <c r="C6" i="44"/>
  <c r="C6" i="52" s="1"/>
  <c r="A3" i="44"/>
  <c r="A3" i="52" s="1"/>
  <c r="E14" i="43"/>
  <c r="D6" i="43"/>
  <c r="C6" i="43"/>
  <c r="A3" i="43"/>
  <c r="D70" i="42"/>
  <c r="C70" i="42"/>
  <c r="D71" i="42"/>
  <c r="C62" i="42"/>
  <c r="C71" i="42" s="1"/>
  <c r="D55" i="42"/>
  <c r="C55" i="42"/>
  <c r="D46" i="42"/>
  <c r="C46" i="42"/>
  <c r="D38" i="42"/>
  <c r="C38" i="42"/>
  <c r="D25" i="42"/>
  <c r="C25" i="42"/>
  <c r="D16" i="42"/>
  <c r="C16" i="42"/>
  <c r="D7" i="42"/>
  <c r="C7" i="42"/>
  <c r="A3" i="42"/>
  <c r="D13" i="39"/>
  <c r="F12" i="39"/>
  <c r="F11" i="39"/>
  <c r="F13" i="39" s="1"/>
  <c r="D16" i="38"/>
  <c r="C16" i="38"/>
  <c r="A44" i="47" l="1"/>
  <c r="A47" i="47" s="1"/>
  <c r="C22" i="38"/>
  <c r="D22" i="38"/>
  <c r="C35" i="47" l="1"/>
  <c r="A48" i="47" l="1"/>
  <c r="A49" i="47" s="1"/>
  <c r="A51" i="47" s="1"/>
  <c r="A52" i="47" s="1"/>
  <c r="A53" i="47" s="1"/>
  <c r="A54" i="47" s="1"/>
  <c r="A55" i="47" s="1"/>
  <c r="D35" i="47" l="1"/>
  <c r="F65" i="36"/>
  <c r="F64" i="36" s="1"/>
  <c r="E44" i="36"/>
  <c r="F137" i="36"/>
  <c r="E117" i="36"/>
  <c r="F117" i="36" s="1"/>
  <c r="F87" i="36"/>
  <c r="F93" i="36"/>
  <c r="G18" i="36"/>
  <c r="G84" i="36"/>
  <c r="G137" i="36"/>
  <c r="E137" i="36"/>
  <c r="D137" i="36"/>
  <c r="C137" i="36"/>
  <c r="G134" i="36"/>
  <c r="F134" i="36"/>
  <c r="E134" i="36"/>
  <c r="D134" i="36"/>
  <c r="C134" i="36"/>
  <c r="G127" i="36"/>
  <c r="F127" i="36"/>
  <c r="E127" i="36"/>
  <c r="D127" i="36"/>
  <c r="C127" i="36"/>
  <c r="G123" i="36"/>
  <c r="F123" i="36"/>
  <c r="E123" i="36"/>
  <c r="D123" i="36"/>
  <c r="C123" i="36"/>
  <c r="C122" i="36" s="1"/>
  <c r="C121" i="36" s="1"/>
  <c r="D111" i="36"/>
  <c r="C111" i="36"/>
  <c r="G103" i="36"/>
  <c r="F103" i="36"/>
  <c r="E103" i="36"/>
  <c r="D103" i="36"/>
  <c r="C103" i="36"/>
  <c r="E91" i="36"/>
  <c r="C91" i="36"/>
  <c r="E84" i="36"/>
  <c r="D84" i="36"/>
  <c r="D61" i="36"/>
  <c r="E61" i="36"/>
  <c r="F61" i="36"/>
  <c r="G61" i="36"/>
  <c r="C61" i="36"/>
  <c r="D54" i="36"/>
  <c r="E54" i="36"/>
  <c r="F54" i="36"/>
  <c r="G54" i="36"/>
  <c r="C54" i="36"/>
  <c r="D50" i="36"/>
  <c r="E50" i="36"/>
  <c r="F50" i="36"/>
  <c r="G50" i="36"/>
  <c r="C50" i="36"/>
  <c r="D30" i="36"/>
  <c r="E30" i="36"/>
  <c r="F30" i="36"/>
  <c r="G30" i="36"/>
  <c r="C30" i="36"/>
  <c r="C17" i="36" s="1"/>
  <c r="G65" i="36"/>
  <c r="G64" i="36" s="1"/>
  <c r="D64" i="36"/>
  <c r="E64" i="36"/>
  <c r="C64" i="36"/>
  <c r="D11" i="36"/>
  <c r="E11" i="36"/>
  <c r="D122" i="36" l="1"/>
  <c r="D121" i="36" s="1"/>
  <c r="E49" i="36"/>
  <c r="E48" i="36" s="1"/>
  <c r="D49" i="36"/>
  <c r="D48" i="36" s="1"/>
  <c r="E122" i="36"/>
  <c r="E121" i="36" s="1"/>
  <c r="A56" i="47"/>
  <c r="A57" i="47" s="1"/>
  <c r="A58" i="47" s="1"/>
  <c r="G49" i="36"/>
  <c r="G48" i="36" s="1"/>
  <c r="G117" i="36"/>
  <c r="C90" i="36"/>
  <c r="F122" i="36"/>
  <c r="F121" i="36" s="1"/>
  <c r="G122" i="36"/>
  <c r="G121" i="36" s="1"/>
  <c r="C49" i="36"/>
  <c r="C48" i="36" s="1"/>
  <c r="F49" i="36"/>
  <c r="F48" i="36" s="1"/>
  <c r="F44" i="36"/>
  <c r="F38" i="36" s="1"/>
  <c r="E38" i="36"/>
  <c r="E17" i="36" s="1"/>
  <c r="E10" i="36" s="1"/>
  <c r="F20" i="36"/>
  <c r="F18" i="36" s="1"/>
  <c r="D18" i="36"/>
  <c r="D17" i="36" s="1"/>
  <c r="D10" i="36" s="1"/>
  <c r="G44" i="36"/>
  <c r="G38" i="36" s="1"/>
  <c r="G17" i="36" s="1"/>
  <c r="G11" i="36"/>
  <c r="C11" i="36"/>
  <c r="C10" i="36" s="1"/>
  <c r="D91" i="36"/>
  <c r="D90" i="36" s="1"/>
  <c r="D83" i="36" s="1"/>
  <c r="G91" i="36"/>
  <c r="F91" i="36"/>
  <c r="G111" i="36"/>
  <c r="F111" i="36"/>
  <c r="C84" i="36"/>
  <c r="F84" i="36"/>
  <c r="E111" i="36"/>
  <c r="E90" i="36" s="1"/>
  <c r="E83" i="36" s="1"/>
  <c r="C83" i="36" l="1"/>
  <c r="G10" i="36"/>
  <c r="F17" i="36"/>
  <c r="F11" i="36"/>
  <c r="G90" i="36"/>
  <c r="G83" i="36" s="1"/>
  <c r="F90" i="36"/>
  <c r="F83" i="36" s="1"/>
  <c r="F10" i="36" l="1"/>
  <c r="C118" i="20" l="1"/>
  <c r="C48" i="32" l="1"/>
  <c r="C57" i="31"/>
  <c r="A22" i="35"/>
  <c r="A23" i="35" s="1"/>
  <c r="H9" i="26" l="1"/>
  <c r="H10" i="7"/>
  <c r="H9" i="7"/>
  <c r="G56" i="57" l="1"/>
  <c r="H111" i="27"/>
  <c r="H110" i="27"/>
  <c r="H109" i="27"/>
  <c r="H108" i="27"/>
  <c r="H107" i="27"/>
  <c r="H106" i="27"/>
  <c r="H105" i="27"/>
  <c r="H104" i="27"/>
  <c r="H103" i="27"/>
  <c r="H102" i="27"/>
  <c r="H101" i="27"/>
  <c r="H99" i="27"/>
  <c r="H98" i="27"/>
  <c r="H97" i="27"/>
  <c r="H96" i="27"/>
  <c r="H95" i="27"/>
  <c r="H94" i="27"/>
  <c r="H93" i="27"/>
  <c r="H92" i="27"/>
  <c r="H91" i="27"/>
  <c r="H90" i="27"/>
  <c r="H89" i="27"/>
  <c r="H87" i="27"/>
  <c r="H86" i="27"/>
  <c r="H85" i="27"/>
  <c r="H84" i="27"/>
  <c r="H83" i="27"/>
  <c r="H82" i="27"/>
  <c r="H81" i="27"/>
  <c r="H80" i="27"/>
  <c r="H79" i="27"/>
  <c r="H78" i="27"/>
  <c r="H77" i="27"/>
  <c r="H75" i="27"/>
  <c r="H74" i="27"/>
  <c r="H73" i="27"/>
  <c r="H72" i="27"/>
  <c r="H71" i="27"/>
  <c r="H70" i="27"/>
  <c r="H69" i="27"/>
  <c r="H68" i="27"/>
  <c r="H67" i="27"/>
  <c r="H65" i="27"/>
  <c r="H56" i="27"/>
  <c r="H55" i="27"/>
  <c r="H54" i="27"/>
  <c r="H53" i="27"/>
  <c r="H52" i="27"/>
  <c r="H51" i="27"/>
  <c r="H50" i="27"/>
  <c r="H49" i="27"/>
  <c r="H48" i="27"/>
  <c r="H47" i="27"/>
  <c r="H46" i="27"/>
  <c r="H44" i="27"/>
  <c r="H43" i="27"/>
  <c r="H42" i="27"/>
  <c r="H41" i="27"/>
  <c r="H40" i="27"/>
  <c r="H39" i="27"/>
  <c r="H38" i="27"/>
  <c r="H37" i="27"/>
  <c r="H36" i="27"/>
  <c r="H35" i="27"/>
  <c r="H34" i="27"/>
  <c r="H32" i="27"/>
  <c r="H31" i="27"/>
  <c r="H30" i="27"/>
  <c r="H29" i="27"/>
  <c r="H28" i="27"/>
  <c r="H27" i="27"/>
  <c r="H26" i="27"/>
  <c r="H25" i="27"/>
  <c r="H24" i="27"/>
  <c r="H23" i="27"/>
  <c r="H22" i="27"/>
  <c r="H20" i="27"/>
  <c r="H19" i="27"/>
  <c r="H18" i="27"/>
  <c r="H17" i="27"/>
  <c r="H16" i="27"/>
  <c r="H15" i="27"/>
  <c r="H14" i="27"/>
  <c r="H13" i="27"/>
  <c r="H12" i="27"/>
  <c r="H63" i="29"/>
  <c r="H62" i="29"/>
  <c r="H61" i="29"/>
  <c r="H60" i="29"/>
  <c r="H59" i="29"/>
  <c r="H57" i="29"/>
  <c r="H56" i="29"/>
  <c r="H55" i="29"/>
  <c r="H54" i="29"/>
  <c r="H53" i="29"/>
  <c r="H51" i="29"/>
  <c r="H50" i="29"/>
  <c r="H49" i="29"/>
  <c r="H48" i="29"/>
  <c r="H47" i="29"/>
  <c r="H44" i="29"/>
  <c r="H43" i="29"/>
  <c r="H42" i="29"/>
  <c r="H41" i="29"/>
  <c r="H32" i="29"/>
  <c r="H31" i="29"/>
  <c r="H30" i="29"/>
  <c r="H29" i="29"/>
  <c r="H28" i="29"/>
  <c r="H26" i="29"/>
  <c r="H25" i="29"/>
  <c r="H24" i="29"/>
  <c r="H23" i="29"/>
  <c r="H22" i="29"/>
  <c r="H20" i="29"/>
  <c r="H19" i="29"/>
  <c r="H18" i="29"/>
  <c r="H17" i="29"/>
  <c r="H16" i="29"/>
  <c r="H13" i="29"/>
  <c r="H12" i="29"/>
  <c r="H11" i="29"/>
  <c r="H10" i="29"/>
  <c r="D94" i="30"/>
  <c r="E94" i="30"/>
  <c r="F94" i="30"/>
  <c r="C94" i="30"/>
  <c r="D86" i="30"/>
  <c r="E86" i="30"/>
  <c r="F86" i="30"/>
  <c r="C86" i="30"/>
  <c r="D74" i="30"/>
  <c r="E74" i="30"/>
  <c r="F74" i="30"/>
  <c r="G74" i="30"/>
  <c r="C74" i="30"/>
  <c r="D70" i="30"/>
  <c r="E70" i="30"/>
  <c r="F70" i="30"/>
  <c r="G70" i="30"/>
  <c r="C70" i="30"/>
  <c r="D62" i="30"/>
  <c r="D61" i="30" s="1"/>
  <c r="E62" i="30"/>
  <c r="E61" i="30" s="1"/>
  <c r="F62" i="30"/>
  <c r="F61" i="30" s="1"/>
  <c r="G62" i="30"/>
  <c r="G61" i="30" s="1"/>
  <c r="C62" i="30"/>
  <c r="C61" i="30" s="1"/>
  <c r="D53" i="31"/>
  <c r="E53" i="31"/>
  <c r="C53" i="31"/>
  <c r="F248" i="33"/>
  <c r="F247" i="33"/>
  <c r="F246" i="33"/>
  <c r="F245" i="33"/>
  <c r="F244" i="33"/>
  <c r="F243" i="33"/>
  <c r="F242" i="33"/>
  <c r="F241" i="33"/>
  <c r="F238" i="33"/>
  <c r="F236" i="33"/>
  <c r="F235" i="33"/>
  <c r="F233" i="33"/>
  <c r="F232" i="33"/>
  <c r="F231" i="33"/>
  <c r="F230" i="33"/>
  <c r="F229" i="33"/>
  <c r="F228" i="33"/>
  <c r="F226" i="33"/>
  <c r="F225" i="33"/>
  <c r="F224" i="33"/>
  <c r="F222" i="33"/>
  <c r="F221" i="33"/>
  <c r="F220" i="33"/>
  <c r="F219" i="33"/>
  <c r="F218" i="33"/>
  <c r="F217" i="33"/>
  <c r="F216" i="33"/>
  <c r="F124" i="33"/>
  <c r="F123" i="33"/>
  <c r="F122" i="33"/>
  <c r="F121" i="33"/>
  <c r="F120" i="33"/>
  <c r="F119" i="33"/>
  <c r="F118" i="33"/>
  <c r="F117" i="33"/>
  <c r="F116" i="33"/>
  <c r="F115" i="33"/>
  <c r="F114" i="33"/>
  <c r="F112" i="33"/>
  <c r="F111" i="33"/>
  <c r="F109" i="33"/>
  <c r="F108" i="33"/>
  <c r="F107" i="33"/>
  <c r="F106" i="33"/>
  <c r="F105" i="33"/>
  <c r="F104" i="33"/>
  <c r="F102" i="33"/>
  <c r="F101" i="33"/>
  <c r="F100" i="33"/>
  <c r="F98" i="33"/>
  <c r="F97" i="33"/>
  <c r="F96" i="33"/>
  <c r="F95" i="33"/>
  <c r="F94" i="33"/>
  <c r="F93" i="33"/>
  <c r="F92" i="33"/>
  <c r="N56" i="57" l="1"/>
  <c r="C89" i="20"/>
  <c r="D57" i="20"/>
  <c r="E57" i="20"/>
  <c r="F57" i="20"/>
  <c r="G57" i="20"/>
  <c r="H57" i="20"/>
  <c r="I57" i="20"/>
  <c r="C57" i="20"/>
  <c r="D18" i="20"/>
  <c r="E18" i="20"/>
  <c r="F18" i="20"/>
  <c r="G18" i="20"/>
  <c r="H18" i="20"/>
  <c r="I18" i="20"/>
  <c r="C18" i="20"/>
  <c r="J9" i="20"/>
  <c r="J48" i="20"/>
  <c r="C74" i="20"/>
  <c r="D74" i="20"/>
  <c r="E74" i="20"/>
  <c r="F74" i="20"/>
  <c r="H74" i="20"/>
  <c r="I74" i="20"/>
  <c r="G74" i="20"/>
  <c r="C35" i="20"/>
  <c r="D35" i="20"/>
  <c r="E35" i="20"/>
  <c r="F35" i="20"/>
  <c r="G35" i="20"/>
  <c r="H35" i="20"/>
  <c r="I35" i="20"/>
  <c r="D56" i="34" l="1"/>
  <c r="E56" i="34"/>
  <c r="F56" i="34"/>
  <c r="C104" i="20" l="1"/>
  <c r="C66" i="27" l="1"/>
  <c r="C11" i="27"/>
  <c r="J81" i="20"/>
  <c r="C57" i="34" l="1"/>
  <c r="C49" i="34"/>
  <c r="G49" i="34" s="1"/>
  <c r="C18" i="34"/>
  <c r="C10" i="34"/>
  <c r="G10" i="34" s="1"/>
  <c r="F249" i="33"/>
  <c r="C95" i="32"/>
  <c r="F250" i="33"/>
  <c r="F240" i="33"/>
  <c r="F239" i="33"/>
  <c r="F125" i="33"/>
  <c r="H69" i="32" l="1"/>
  <c r="I69" i="32"/>
  <c r="J69" i="32"/>
  <c r="H22" i="32"/>
  <c r="I22" i="32"/>
  <c r="J22" i="32"/>
  <c r="G22" i="32"/>
  <c r="C49" i="31"/>
  <c r="C18" i="31"/>
  <c r="C10" i="31"/>
  <c r="G94" i="30"/>
  <c r="G86" i="30"/>
  <c r="G51" i="30"/>
  <c r="C56" i="31" l="1"/>
  <c r="F49" i="31"/>
  <c r="D17" i="31"/>
  <c r="E17" i="31"/>
  <c r="C17" i="31"/>
  <c r="F18" i="31"/>
  <c r="F10" i="31"/>
  <c r="F237" i="33"/>
  <c r="E237" i="33"/>
  <c r="D237" i="33"/>
  <c r="F234" i="33"/>
  <c r="E234" i="33"/>
  <c r="D234" i="33"/>
  <c r="C234" i="33"/>
  <c r="F227" i="33"/>
  <c r="E227" i="33"/>
  <c r="D227" i="33"/>
  <c r="C227" i="33"/>
  <c r="F223" i="33"/>
  <c r="E223" i="33"/>
  <c r="D223" i="33"/>
  <c r="C223" i="33"/>
  <c r="F215" i="33"/>
  <c r="E215" i="33"/>
  <c r="D215" i="33"/>
  <c r="C215" i="33"/>
  <c r="F214" i="33"/>
  <c r="F213" i="33"/>
  <c r="F212" i="33"/>
  <c r="F211" i="33"/>
  <c r="F210" i="33"/>
  <c r="E210" i="33"/>
  <c r="D210" i="33"/>
  <c r="C210" i="33"/>
  <c r="A136" i="33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58" i="33" s="1"/>
  <c r="A159" i="33" s="1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171" i="33" s="1"/>
  <c r="A172" i="33" s="1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84" i="33" s="1"/>
  <c r="A185" i="33" s="1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A197" i="33" s="1"/>
  <c r="A198" i="33" s="1"/>
  <c r="A199" i="33" s="1"/>
  <c r="A200" i="33" s="1"/>
  <c r="A201" i="33" s="1"/>
  <c r="A202" i="33" s="1"/>
  <c r="A203" i="33" s="1"/>
  <c r="A204" i="33" s="1"/>
  <c r="A205" i="33" s="1"/>
  <c r="A210" i="33" s="1"/>
  <c r="A211" i="33" s="1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223" i="33" s="1"/>
  <c r="A224" i="33" s="1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36" i="33" s="1"/>
  <c r="A237" i="33" s="1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A249" i="33" s="1"/>
  <c r="A250" i="33" s="1"/>
  <c r="A251" i="33" s="1"/>
  <c r="A252" i="33" s="1"/>
  <c r="D113" i="33"/>
  <c r="E113" i="33"/>
  <c r="F113" i="33"/>
  <c r="D110" i="33"/>
  <c r="E110" i="33"/>
  <c r="F110" i="33"/>
  <c r="C110" i="33"/>
  <c r="D103" i="33"/>
  <c r="E103" i="33"/>
  <c r="F103" i="33"/>
  <c r="C103" i="33"/>
  <c r="D99" i="33"/>
  <c r="E99" i="33"/>
  <c r="F99" i="33"/>
  <c r="C99" i="33"/>
  <c r="D91" i="33"/>
  <c r="E91" i="33"/>
  <c r="F91" i="33"/>
  <c r="C91" i="33"/>
  <c r="D86" i="33"/>
  <c r="D127" i="33" s="1"/>
  <c r="E86" i="33"/>
  <c r="E127" i="33" s="1"/>
  <c r="C86" i="33"/>
  <c r="F88" i="33"/>
  <c r="F89" i="33"/>
  <c r="F90" i="33"/>
  <c r="A81" i="34"/>
  <c r="G78" i="34"/>
  <c r="G76" i="34"/>
  <c r="G75" i="34"/>
  <c r="G74" i="34"/>
  <c r="F73" i="34"/>
  <c r="E73" i="34"/>
  <c r="D73" i="34"/>
  <c r="G72" i="34"/>
  <c r="G71" i="34"/>
  <c r="F70" i="34"/>
  <c r="F80" i="34" s="1"/>
  <c r="E70" i="34"/>
  <c r="D70" i="34"/>
  <c r="D80" i="34" s="1"/>
  <c r="C70" i="34"/>
  <c r="A70" i="34"/>
  <c r="A71" i="34" s="1"/>
  <c r="A72" i="34" s="1"/>
  <c r="A73" i="34" s="1"/>
  <c r="A74" i="34" s="1"/>
  <c r="A75" i="34" s="1"/>
  <c r="A76" i="34" s="1"/>
  <c r="A77" i="34" s="1"/>
  <c r="A78" i="34" s="1"/>
  <c r="G63" i="34"/>
  <c r="G62" i="34"/>
  <c r="G61" i="34"/>
  <c r="G60" i="34"/>
  <c r="G57" i="34"/>
  <c r="G55" i="34"/>
  <c r="G54" i="34"/>
  <c r="G53" i="34"/>
  <c r="F53" i="34"/>
  <c r="E53" i="34"/>
  <c r="D53" i="34"/>
  <c r="C53" i="34"/>
  <c r="G52" i="34"/>
  <c r="G51" i="34"/>
  <c r="G50" i="34" s="1"/>
  <c r="F50" i="34"/>
  <c r="F65" i="34" s="1"/>
  <c r="E50" i="34"/>
  <c r="E65" i="34" s="1"/>
  <c r="D50" i="34"/>
  <c r="D65" i="34" s="1"/>
  <c r="C50" i="34"/>
  <c r="A50" i="34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D34" i="34"/>
  <c r="E34" i="34"/>
  <c r="F34" i="34"/>
  <c r="D31" i="34"/>
  <c r="E31" i="34"/>
  <c r="E41" i="34" s="1"/>
  <c r="F31" i="34"/>
  <c r="C31" i="34"/>
  <c r="D17" i="34"/>
  <c r="E17" i="34"/>
  <c r="F17" i="34"/>
  <c r="C17" i="34"/>
  <c r="D14" i="34"/>
  <c r="E14" i="34"/>
  <c r="F14" i="34"/>
  <c r="C14" i="34"/>
  <c r="D11" i="34"/>
  <c r="D26" i="34" s="1"/>
  <c r="E11" i="34"/>
  <c r="F11" i="34"/>
  <c r="F26" i="34" s="1"/>
  <c r="C11" i="34"/>
  <c r="A11" i="35"/>
  <c r="A12" i="35" s="1"/>
  <c r="G39" i="34"/>
  <c r="G37" i="34"/>
  <c r="G36" i="34"/>
  <c r="G35" i="34"/>
  <c r="G33" i="34"/>
  <c r="G32" i="34"/>
  <c r="G24" i="34"/>
  <c r="G23" i="34"/>
  <c r="G22" i="34"/>
  <c r="G21" i="34"/>
  <c r="G20" i="34"/>
  <c r="G19" i="34"/>
  <c r="G18" i="34"/>
  <c r="G16" i="34"/>
  <c r="G14" i="34" s="1"/>
  <c r="G15" i="34"/>
  <c r="G13" i="34"/>
  <c r="G12" i="34"/>
  <c r="A12" i="34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31" i="34" s="1"/>
  <c r="A32" i="34" s="1"/>
  <c r="A33" i="34" s="1"/>
  <c r="A34" i="34" s="1"/>
  <c r="A35" i="34" s="1"/>
  <c r="A36" i="34" s="1"/>
  <c r="A37" i="34" s="1"/>
  <c r="A38" i="34" s="1"/>
  <c r="A39" i="34" s="1"/>
  <c r="A42" i="34" s="1"/>
  <c r="A11" i="34"/>
  <c r="F126" i="33"/>
  <c r="F87" i="33"/>
  <c r="F86" i="33" s="1"/>
  <c r="A11" i="33"/>
  <c r="A12" i="33" s="1"/>
  <c r="A13" i="33" s="1"/>
  <c r="K96" i="32"/>
  <c r="K95" i="32"/>
  <c r="K94" i="32"/>
  <c r="K93" i="32"/>
  <c r="K92" i="32"/>
  <c r="K91" i="32"/>
  <c r="K90" i="32"/>
  <c r="K89" i="32"/>
  <c r="K88" i="32"/>
  <c r="K87" i="32"/>
  <c r="K84" i="32"/>
  <c r="J83" i="32"/>
  <c r="I83" i="32"/>
  <c r="H83" i="32"/>
  <c r="G83" i="32"/>
  <c r="F83" i="32"/>
  <c r="E83" i="32"/>
  <c r="D83" i="32"/>
  <c r="C83" i="32"/>
  <c r="K82" i="32"/>
  <c r="K81" i="32"/>
  <c r="K80" i="32" s="1"/>
  <c r="J80" i="32"/>
  <c r="I80" i="32"/>
  <c r="H80" i="32"/>
  <c r="G80" i="32"/>
  <c r="F80" i="32"/>
  <c r="E80" i="32"/>
  <c r="D80" i="32"/>
  <c r="C80" i="32"/>
  <c r="K79" i="32"/>
  <c r="K78" i="32"/>
  <c r="K77" i="32"/>
  <c r="K76" i="32"/>
  <c r="K75" i="32"/>
  <c r="K74" i="32"/>
  <c r="J73" i="32"/>
  <c r="I73" i="32"/>
  <c r="H73" i="32"/>
  <c r="G73" i="32"/>
  <c r="F73" i="32"/>
  <c r="E73" i="32"/>
  <c r="D73" i="32"/>
  <c r="C73" i="32"/>
  <c r="K72" i="32"/>
  <c r="K71" i="32"/>
  <c r="K70" i="32"/>
  <c r="G69" i="32"/>
  <c r="F69" i="32"/>
  <c r="E69" i="32"/>
  <c r="D69" i="32"/>
  <c r="C69" i="32"/>
  <c r="K68" i="32"/>
  <c r="K67" i="32"/>
  <c r="K66" i="32"/>
  <c r="K65" i="32"/>
  <c r="K64" i="32"/>
  <c r="K63" i="32"/>
  <c r="K62" i="32"/>
  <c r="K61" i="32" s="1"/>
  <c r="J61" i="32"/>
  <c r="I61" i="32"/>
  <c r="H61" i="32"/>
  <c r="G61" i="32"/>
  <c r="F61" i="32"/>
  <c r="E61" i="32"/>
  <c r="D61" i="32"/>
  <c r="C61" i="32"/>
  <c r="K60" i="32"/>
  <c r="K59" i="32"/>
  <c r="K58" i="32"/>
  <c r="K56" i="32" s="1"/>
  <c r="K57" i="32"/>
  <c r="A57" i="32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J56" i="32"/>
  <c r="I56" i="32"/>
  <c r="H56" i="32"/>
  <c r="G56" i="32"/>
  <c r="F56" i="32"/>
  <c r="E56" i="32"/>
  <c r="D56" i="32"/>
  <c r="C56" i="32"/>
  <c r="K49" i="32"/>
  <c r="K48" i="32"/>
  <c r="K47" i="32"/>
  <c r="K46" i="32"/>
  <c r="K45" i="32"/>
  <c r="K44" i="32"/>
  <c r="K43" i="32"/>
  <c r="K42" i="32"/>
  <c r="K41" i="32"/>
  <c r="K40" i="32"/>
  <c r="K39" i="32"/>
  <c r="K38" i="32"/>
  <c r="K37" i="32"/>
  <c r="K35" i="32"/>
  <c r="K34" i="32"/>
  <c r="K32" i="32"/>
  <c r="K31" i="32"/>
  <c r="K30" i="32"/>
  <c r="K29" i="32"/>
  <c r="K28" i="32"/>
  <c r="K27" i="32"/>
  <c r="K25" i="32"/>
  <c r="K24" i="32"/>
  <c r="K23" i="32"/>
  <c r="K22" i="32" s="1"/>
  <c r="K21" i="32"/>
  <c r="K20" i="32"/>
  <c r="K19" i="32"/>
  <c r="K18" i="32"/>
  <c r="K17" i="32"/>
  <c r="K16" i="32"/>
  <c r="K15" i="32"/>
  <c r="K11" i="32"/>
  <c r="K12" i="32"/>
  <c r="K13" i="32"/>
  <c r="K10" i="32"/>
  <c r="D36" i="32"/>
  <c r="E36" i="32"/>
  <c r="F36" i="32"/>
  <c r="G36" i="32"/>
  <c r="H36" i="32"/>
  <c r="I36" i="32"/>
  <c r="J36" i="32"/>
  <c r="C36" i="32"/>
  <c r="D33" i="32"/>
  <c r="E33" i="32"/>
  <c r="F33" i="32"/>
  <c r="G33" i="32"/>
  <c r="H33" i="32"/>
  <c r="I33" i="32"/>
  <c r="J33" i="32"/>
  <c r="C33" i="32"/>
  <c r="D26" i="32"/>
  <c r="E26" i="32"/>
  <c r="F26" i="32"/>
  <c r="G26" i="32"/>
  <c r="H26" i="32"/>
  <c r="I26" i="32"/>
  <c r="J26" i="32"/>
  <c r="C26" i="32"/>
  <c r="D14" i="32"/>
  <c r="E14" i="32"/>
  <c r="F14" i="32"/>
  <c r="G14" i="32"/>
  <c r="H14" i="32"/>
  <c r="I14" i="32"/>
  <c r="J14" i="32"/>
  <c r="C14" i="32"/>
  <c r="D9" i="32"/>
  <c r="E9" i="32"/>
  <c r="F9" i="32"/>
  <c r="G9" i="32"/>
  <c r="H9" i="32"/>
  <c r="I9" i="32"/>
  <c r="I50" i="32" s="1"/>
  <c r="J9" i="32"/>
  <c r="C9" i="32"/>
  <c r="F22" i="32"/>
  <c r="E22" i="32"/>
  <c r="E50" i="32" s="1"/>
  <c r="D22" i="32"/>
  <c r="C22" i="32"/>
  <c r="A10" i="32"/>
  <c r="A11" i="32" s="1"/>
  <c r="A12" i="32" s="1"/>
  <c r="A13" i="32" s="1"/>
  <c r="F78" i="31"/>
  <c r="F76" i="31"/>
  <c r="F75" i="31"/>
  <c r="F74" i="31"/>
  <c r="E73" i="31"/>
  <c r="D73" i="31"/>
  <c r="F72" i="31"/>
  <c r="F71" i="31"/>
  <c r="F70" i="31" s="1"/>
  <c r="E70" i="31"/>
  <c r="E80" i="31" s="1"/>
  <c r="D70" i="31"/>
  <c r="C70" i="31"/>
  <c r="F63" i="31"/>
  <c r="F62" i="31"/>
  <c r="F61" i="31"/>
  <c r="F60" i="31"/>
  <c r="F59" i="31"/>
  <c r="F58" i="31"/>
  <c r="F57" i="31"/>
  <c r="E56" i="31"/>
  <c r="D56" i="31"/>
  <c r="F55" i="31"/>
  <c r="F54" i="31"/>
  <c r="F52" i="31"/>
  <c r="F51" i="31"/>
  <c r="E50" i="31"/>
  <c r="E65" i="31" s="1"/>
  <c r="D50" i="31"/>
  <c r="D65" i="31" s="1"/>
  <c r="C50" i="31"/>
  <c r="A50" i="3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F39" i="31"/>
  <c r="F37" i="31"/>
  <c r="F36" i="31"/>
  <c r="F35" i="31"/>
  <c r="F33" i="31"/>
  <c r="F32" i="31"/>
  <c r="F31" i="31" s="1"/>
  <c r="F23" i="31"/>
  <c r="F24" i="31"/>
  <c r="F22" i="31"/>
  <c r="F21" i="31"/>
  <c r="F20" i="31"/>
  <c r="F19" i="31"/>
  <c r="F13" i="31"/>
  <c r="F14" i="31"/>
  <c r="F15" i="31"/>
  <c r="F16" i="31"/>
  <c r="F12" i="31"/>
  <c r="D34" i="31"/>
  <c r="E34" i="31"/>
  <c r="E31" i="31"/>
  <c r="D31" i="31"/>
  <c r="C31" i="31"/>
  <c r="C11" i="31"/>
  <c r="D11" i="31"/>
  <c r="E11" i="31"/>
  <c r="E26" i="31" s="1"/>
  <c r="A11" i="31"/>
  <c r="A12" i="31" s="1"/>
  <c r="A13" i="31" s="1"/>
  <c r="A14" i="31" s="1"/>
  <c r="A15" i="31" s="1"/>
  <c r="A16" i="31" s="1"/>
  <c r="A58" i="30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G57" i="30"/>
  <c r="F57" i="30"/>
  <c r="E57" i="30"/>
  <c r="D57" i="30"/>
  <c r="C57" i="30"/>
  <c r="A10" i="30"/>
  <c r="A11" i="30" s="1"/>
  <c r="A12" i="30" s="1"/>
  <c r="A13" i="30" s="1"/>
  <c r="H58" i="29"/>
  <c r="G58" i="29"/>
  <c r="F58" i="29"/>
  <c r="E58" i="29"/>
  <c r="D58" i="29"/>
  <c r="C58" i="29"/>
  <c r="H52" i="29"/>
  <c r="G52" i="29"/>
  <c r="F52" i="29"/>
  <c r="E52" i="29"/>
  <c r="D52" i="29"/>
  <c r="C52" i="29"/>
  <c r="H46" i="29"/>
  <c r="G46" i="29"/>
  <c r="F46" i="29"/>
  <c r="E46" i="29"/>
  <c r="D46" i="29"/>
  <c r="C46" i="29"/>
  <c r="H45" i="29"/>
  <c r="A41" i="29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G40" i="29"/>
  <c r="F40" i="29"/>
  <c r="E40" i="29"/>
  <c r="D40" i="29"/>
  <c r="C40" i="29"/>
  <c r="E80" i="34" l="1"/>
  <c r="E81" i="34" s="1"/>
  <c r="G70" i="34"/>
  <c r="G31" i="34"/>
  <c r="F41" i="34"/>
  <c r="F42" i="34" s="1"/>
  <c r="D41" i="34"/>
  <c r="K73" i="32"/>
  <c r="K14" i="32"/>
  <c r="G50" i="32"/>
  <c r="F53" i="31"/>
  <c r="F50" i="31" s="1"/>
  <c r="D41" i="31"/>
  <c r="D80" i="31"/>
  <c r="D81" i="31" s="1"/>
  <c r="F56" i="31"/>
  <c r="E41" i="31"/>
  <c r="E42" i="31" s="1"/>
  <c r="D26" i="31"/>
  <c r="F11" i="31"/>
  <c r="K69" i="32"/>
  <c r="D97" i="32"/>
  <c r="F97" i="32"/>
  <c r="H97" i="32"/>
  <c r="J97" i="32"/>
  <c r="C97" i="32"/>
  <c r="E97" i="32"/>
  <c r="G97" i="32"/>
  <c r="I97" i="32"/>
  <c r="K36" i="32"/>
  <c r="K33" i="32"/>
  <c r="K26" i="32"/>
  <c r="J50" i="32"/>
  <c r="H50" i="32"/>
  <c r="F50" i="32"/>
  <c r="D50" i="32"/>
  <c r="K9" i="32"/>
  <c r="C50" i="32"/>
  <c r="C251" i="33"/>
  <c r="E251" i="33"/>
  <c r="D251" i="33"/>
  <c r="E252" i="33"/>
  <c r="C128" i="33"/>
  <c r="F127" i="33"/>
  <c r="D42" i="34"/>
  <c r="G17" i="34"/>
  <c r="E26" i="34"/>
  <c r="E42" i="34" s="1"/>
  <c r="G11" i="34"/>
  <c r="D81" i="34"/>
  <c r="F81" i="34"/>
  <c r="K83" i="32"/>
  <c r="K97" i="32" s="1"/>
  <c r="F251" i="33"/>
  <c r="F17" i="31"/>
  <c r="D128" i="33"/>
  <c r="E128" i="33"/>
  <c r="A14" i="33"/>
  <c r="A15" i="33" s="1"/>
  <c r="A16" i="33" s="1"/>
  <c r="A17" i="33" s="1"/>
  <c r="A18" i="33" s="1"/>
  <c r="A19" i="33" s="1"/>
  <c r="A20" i="33" s="1"/>
  <c r="A21" i="33" s="1"/>
  <c r="A22" i="33" s="1"/>
  <c r="A14" i="32"/>
  <c r="A15" i="32" s="1"/>
  <c r="A16" i="32" s="1"/>
  <c r="A17" i="32" s="1"/>
  <c r="A18" i="32" s="1"/>
  <c r="A19" i="32" s="1"/>
  <c r="E81" i="31"/>
  <c r="A17" i="31"/>
  <c r="A18" i="31" s="1"/>
  <c r="A19" i="31" s="1"/>
  <c r="A20" i="31" s="1"/>
  <c r="A21" i="31" s="1"/>
  <c r="A22" i="31" s="1"/>
  <c r="A23" i="31" s="1"/>
  <c r="A24" i="31" s="1"/>
  <c r="A25" i="31" s="1"/>
  <c r="A26" i="31" s="1"/>
  <c r="A31" i="31" s="1"/>
  <c r="A32" i="31" s="1"/>
  <c r="A33" i="31" s="1"/>
  <c r="A14" i="30"/>
  <c r="A15" i="30" s="1"/>
  <c r="A16" i="30" s="1"/>
  <c r="A17" i="30" s="1"/>
  <c r="A18" i="30" s="1"/>
  <c r="H40" i="29"/>
  <c r="F64" i="29"/>
  <c r="C64" i="29"/>
  <c r="G64" i="29"/>
  <c r="E64" i="29"/>
  <c r="D64" i="29"/>
  <c r="H64" i="29"/>
  <c r="F252" i="33" l="1"/>
  <c r="K50" i="32"/>
  <c r="D42" i="31"/>
  <c r="C252" i="33"/>
  <c r="D252" i="33"/>
  <c r="F128" i="33"/>
  <c r="A23" i="33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20" i="32"/>
  <c r="A21" i="32" s="1"/>
  <c r="A22" i="32" s="1"/>
  <c r="A23" i="32" s="1"/>
  <c r="A24" i="32" s="1"/>
  <c r="A25" i="32" s="1"/>
  <c r="A34" i="31"/>
  <c r="A35" i="31" s="1"/>
  <c r="A36" i="31" s="1"/>
  <c r="A37" i="31" s="1"/>
  <c r="A38" i="31" s="1"/>
  <c r="A39" i="31" s="1"/>
  <c r="A40" i="31" s="1"/>
  <c r="A41" i="31" s="1"/>
  <c r="A42" i="31" s="1"/>
  <c r="A19" i="30"/>
  <c r="A20" i="30" s="1"/>
  <c r="A21" i="30" s="1"/>
  <c r="A22" i="30" s="1"/>
  <c r="A23" i="30" s="1"/>
  <c r="A24" i="30" s="1"/>
  <c r="A25" i="30" s="1"/>
  <c r="A53" i="33" l="1"/>
  <c r="A54" i="33" s="1"/>
  <c r="A55" i="33" s="1"/>
  <c r="A56" i="33" s="1"/>
  <c r="A57" i="33" s="1"/>
  <c r="A58" i="33" s="1"/>
  <c r="A59" i="33" s="1"/>
  <c r="A60" i="33" s="1"/>
  <c r="A61" i="33" s="1"/>
  <c r="A62" i="33" s="1"/>
  <c r="A26" i="32"/>
  <c r="A27" i="32" s="1"/>
  <c r="A28" i="32" s="1"/>
  <c r="A29" i="32" s="1"/>
  <c r="A30" i="32" s="1"/>
  <c r="A31" i="32" s="1"/>
  <c r="A26" i="30"/>
  <c r="A27" i="30" s="1"/>
  <c r="A28" i="30" s="1"/>
  <c r="A29" i="30" s="1"/>
  <c r="A30" i="30" s="1"/>
  <c r="A31" i="30" s="1"/>
  <c r="H27" i="29"/>
  <c r="G27" i="29"/>
  <c r="F27" i="29"/>
  <c r="E27" i="29"/>
  <c r="D27" i="29"/>
  <c r="C27" i="29"/>
  <c r="H21" i="29"/>
  <c r="G21" i="29"/>
  <c r="F21" i="29"/>
  <c r="E21" i="29"/>
  <c r="D21" i="29"/>
  <c r="C21" i="29"/>
  <c r="H15" i="29"/>
  <c r="G15" i="29"/>
  <c r="F15" i="29"/>
  <c r="E15" i="29"/>
  <c r="D15" i="29"/>
  <c r="C15" i="29"/>
  <c r="H14" i="29"/>
  <c r="A10" i="29"/>
  <c r="A11" i="29" s="1"/>
  <c r="A12" i="29" s="1"/>
  <c r="A13" i="29" s="1"/>
  <c r="A14" i="29" s="1"/>
  <c r="G9" i="29"/>
  <c r="C9" i="29"/>
  <c r="H100" i="27"/>
  <c r="G100" i="27"/>
  <c r="F100" i="27"/>
  <c r="E100" i="27"/>
  <c r="D100" i="27"/>
  <c r="C100" i="27"/>
  <c r="G88" i="27"/>
  <c r="F88" i="27"/>
  <c r="E88" i="27"/>
  <c r="D88" i="27"/>
  <c r="C88" i="27"/>
  <c r="H76" i="27"/>
  <c r="G76" i="27"/>
  <c r="F76" i="27"/>
  <c r="E76" i="27"/>
  <c r="D76" i="27"/>
  <c r="C76" i="27"/>
  <c r="H66" i="27"/>
  <c r="G64" i="27"/>
  <c r="F64" i="27"/>
  <c r="E64" i="27"/>
  <c r="D64" i="27"/>
  <c r="C64" i="27"/>
  <c r="H11" i="27"/>
  <c r="H10" i="27"/>
  <c r="H9" i="27" s="1"/>
  <c r="G9" i="27"/>
  <c r="F9" i="27"/>
  <c r="E9" i="27"/>
  <c r="D9" i="27"/>
  <c r="C9" i="27"/>
  <c r="H21" i="27"/>
  <c r="G21" i="27"/>
  <c r="F21" i="27"/>
  <c r="E21" i="27"/>
  <c r="D21" i="27"/>
  <c r="C21" i="27"/>
  <c r="H33" i="27"/>
  <c r="G33" i="27"/>
  <c r="F33" i="27"/>
  <c r="E33" i="27"/>
  <c r="D33" i="27"/>
  <c r="C33" i="27"/>
  <c r="D45" i="27"/>
  <c r="E45" i="27"/>
  <c r="F45" i="27"/>
  <c r="G45" i="27"/>
  <c r="C45" i="27"/>
  <c r="C57" i="27" s="1"/>
  <c r="D57" i="27" l="1"/>
  <c r="F57" i="27"/>
  <c r="H64" i="27"/>
  <c r="A63" i="33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1" i="33" s="1"/>
  <c r="A86" i="33" s="1"/>
  <c r="A87" i="33" s="1"/>
  <c r="A32" i="32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32" i="30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H88" i="27"/>
  <c r="D112" i="27"/>
  <c r="F112" i="27"/>
  <c r="H45" i="27"/>
  <c r="H57" i="27" s="1"/>
  <c r="E57" i="27"/>
  <c r="G57" i="27"/>
  <c r="C112" i="27"/>
  <c r="E112" i="27"/>
  <c r="G112" i="27"/>
  <c r="H9" i="29"/>
  <c r="H33" i="29" s="1"/>
  <c r="A15" i="29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C33" i="29"/>
  <c r="E33" i="29"/>
  <c r="G33" i="29"/>
  <c r="D33" i="29"/>
  <c r="F33" i="29"/>
  <c r="H112" i="27" l="1"/>
  <c r="A88" i="33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J141" i="20"/>
  <c r="J140" i="20"/>
  <c r="J139" i="20"/>
  <c r="J138" i="20"/>
  <c r="J137" i="20"/>
  <c r="J136" i="20"/>
  <c r="J135" i="20"/>
  <c r="J134" i="20"/>
  <c r="I133" i="20"/>
  <c r="H133" i="20"/>
  <c r="F133" i="20"/>
  <c r="E133" i="20"/>
  <c r="D133" i="20"/>
  <c r="C133" i="20"/>
  <c r="J132" i="20"/>
  <c r="J131" i="20"/>
  <c r="J130" i="20"/>
  <c r="J129" i="20"/>
  <c r="J127" i="20"/>
  <c r="J126" i="20"/>
  <c r="J125" i="20"/>
  <c r="J124" i="20"/>
  <c r="J123" i="20"/>
  <c r="J121" i="20"/>
  <c r="J120" i="20"/>
  <c r="I118" i="20"/>
  <c r="H118" i="20"/>
  <c r="G118" i="20"/>
  <c r="F118" i="20"/>
  <c r="E118" i="20"/>
  <c r="D118" i="20"/>
  <c r="J60" i="20"/>
  <c r="J80" i="20"/>
  <c r="J79" i="20"/>
  <c r="J78" i="20"/>
  <c r="J77" i="20"/>
  <c r="J76" i="20"/>
  <c r="J73" i="20"/>
  <c r="J72" i="20"/>
  <c r="I70" i="20"/>
  <c r="H70" i="20"/>
  <c r="G70" i="20"/>
  <c r="F70" i="20"/>
  <c r="E70" i="20"/>
  <c r="D70" i="20"/>
  <c r="C70" i="20"/>
  <c r="J69" i="20"/>
  <c r="J68" i="20"/>
  <c r="J67" i="20"/>
  <c r="J66" i="20"/>
  <c r="J65" i="20"/>
  <c r="J64" i="20"/>
  <c r="J63" i="20"/>
  <c r="J62" i="20"/>
  <c r="J61" i="20"/>
  <c r="J59" i="20"/>
  <c r="J56" i="20"/>
  <c r="J55" i="20"/>
  <c r="I53" i="20"/>
  <c r="H53" i="20"/>
  <c r="G53" i="20"/>
  <c r="F53" i="20"/>
  <c r="E53" i="20"/>
  <c r="D53" i="20"/>
  <c r="C53" i="20"/>
  <c r="J52" i="20"/>
  <c r="J51" i="20"/>
  <c r="I49" i="20"/>
  <c r="H49" i="20"/>
  <c r="G49" i="20"/>
  <c r="F49" i="20"/>
  <c r="E49" i="20"/>
  <c r="D49" i="20"/>
  <c r="C49" i="20"/>
  <c r="F57" i="58"/>
  <c r="F57" i="57"/>
  <c r="E9" i="26"/>
  <c r="J49" i="20" l="1"/>
  <c r="J74" i="20"/>
  <c r="J57" i="20"/>
  <c r="J70" i="20"/>
  <c r="J53" i="20"/>
  <c r="J118" i="20"/>
  <c r="C64" i="34" l="1"/>
  <c r="C64" i="31"/>
  <c r="C25" i="34"/>
  <c r="C25" i="31"/>
  <c r="G64" i="34" l="1"/>
  <c r="F64" i="31"/>
  <c r="F65" i="31" s="1"/>
  <c r="C65" i="31"/>
  <c r="C26" i="31"/>
  <c r="F25" i="31"/>
  <c r="F26" i="31" s="1"/>
  <c r="G25" i="34"/>
  <c r="G26" i="34" s="1"/>
  <c r="C26" i="34"/>
  <c r="C40" i="34" l="1"/>
  <c r="G40" i="34" s="1"/>
  <c r="C40" i="31"/>
  <c r="D104" i="20"/>
  <c r="E104" i="20"/>
  <c r="F104" i="20"/>
  <c r="H104" i="20"/>
  <c r="I104" i="20"/>
  <c r="J106" i="20"/>
  <c r="J107" i="20"/>
  <c r="J108" i="20"/>
  <c r="J109" i="20"/>
  <c r="J110" i="20"/>
  <c r="J111" i="20"/>
  <c r="J112" i="20"/>
  <c r="D89" i="20"/>
  <c r="E89" i="20"/>
  <c r="F89" i="20"/>
  <c r="G89" i="20"/>
  <c r="H89" i="20"/>
  <c r="I89" i="20"/>
  <c r="J100" i="20"/>
  <c r="J101" i="20"/>
  <c r="J102" i="20"/>
  <c r="J103" i="20"/>
  <c r="J98" i="20"/>
  <c r="J95" i="20"/>
  <c r="J96" i="20"/>
  <c r="J97" i="20"/>
  <c r="J94" i="20"/>
  <c r="J92" i="20"/>
  <c r="J91" i="20"/>
  <c r="I31" i="20"/>
  <c r="H31" i="20"/>
  <c r="G31" i="20"/>
  <c r="F31" i="20"/>
  <c r="E31" i="20"/>
  <c r="D31" i="20"/>
  <c r="C31" i="20"/>
  <c r="J42" i="20"/>
  <c r="J41" i="20"/>
  <c r="J40" i="20"/>
  <c r="J39" i="20"/>
  <c r="J38" i="20"/>
  <c r="J37" i="20"/>
  <c r="J34" i="20"/>
  <c r="J33" i="20"/>
  <c r="J23" i="20"/>
  <c r="J24" i="20"/>
  <c r="J25" i="20"/>
  <c r="J26" i="20"/>
  <c r="J27" i="20"/>
  <c r="J28" i="20"/>
  <c r="J29" i="20"/>
  <c r="J30" i="20"/>
  <c r="J22" i="20"/>
  <c r="J20" i="20"/>
  <c r="J21" i="20"/>
  <c r="J17" i="20"/>
  <c r="J16" i="20"/>
  <c r="J14" i="20" s="1"/>
  <c r="I14" i="20"/>
  <c r="H14" i="20"/>
  <c r="G14" i="20"/>
  <c r="F14" i="20"/>
  <c r="E14" i="20"/>
  <c r="D14" i="20"/>
  <c r="C14" i="20"/>
  <c r="J13" i="20"/>
  <c r="J12" i="20"/>
  <c r="D10" i="20"/>
  <c r="E10" i="20"/>
  <c r="F10" i="20"/>
  <c r="G10" i="20"/>
  <c r="H10" i="20"/>
  <c r="I10" i="20"/>
  <c r="J10" i="20"/>
  <c r="C10" i="20"/>
  <c r="J35" i="20" l="1"/>
  <c r="J18" i="20"/>
  <c r="F40" i="31"/>
  <c r="J31" i="20"/>
  <c r="J89" i="20"/>
  <c r="H10" i="9"/>
  <c r="E10" i="9"/>
  <c r="E9" i="7"/>
  <c r="E10" i="7"/>
  <c r="C57" i="7" l="1"/>
  <c r="F57" i="7" l="1"/>
  <c r="C79" i="34" l="1"/>
  <c r="C79" i="31"/>
  <c r="F79" i="31" l="1"/>
  <c r="G79" i="34"/>
  <c r="F57" i="55" l="1"/>
  <c r="C38" i="31" l="1"/>
  <c r="C59" i="34"/>
  <c r="C77" i="34" l="1"/>
  <c r="C77" i="31"/>
  <c r="C34" i="31"/>
  <c r="C41" i="31" s="1"/>
  <c r="C42" i="31" s="1"/>
  <c r="F38" i="31"/>
  <c r="F34" i="31" s="1"/>
  <c r="F41" i="31" s="1"/>
  <c r="F42" i="31" s="1"/>
  <c r="C38" i="34"/>
  <c r="C56" i="34"/>
  <c r="C65" i="34" s="1"/>
  <c r="G59" i="34"/>
  <c r="G56" i="34" s="1"/>
  <c r="G65" i="34" s="1"/>
  <c r="CK81" i="5" l="1"/>
  <c r="G77" i="34"/>
  <c r="G73" i="34" s="1"/>
  <c r="G80" i="34" s="1"/>
  <c r="C73" i="34"/>
  <c r="C80" i="34" s="1"/>
  <c r="C81" i="34" s="1"/>
  <c r="G81" i="34"/>
  <c r="F77" i="31"/>
  <c r="F73" i="31" s="1"/>
  <c r="F80" i="31" s="1"/>
  <c r="F81" i="31" s="1"/>
  <c r="C73" i="31"/>
  <c r="C80" i="31" s="1"/>
  <c r="C81" i="31" s="1"/>
  <c r="G38" i="34"/>
  <c r="G34" i="34" s="1"/>
  <c r="G41" i="34" s="1"/>
  <c r="G42" i="34" s="1"/>
  <c r="C34" i="34"/>
  <c r="C41" i="34" s="1"/>
  <c r="C42" i="34" s="1"/>
  <c r="F57" i="56" l="1"/>
  <c r="BT82" i="5" l="1"/>
  <c r="BT81" i="5"/>
</calcChain>
</file>

<file path=xl/sharedStrings.xml><?xml version="1.0" encoding="utf-8"?>
<sst xmlns="http://schemas.openxmlformats.org/spreadsheetml/2006/main" count="3699" uniqueCount="1219">
  <si>
    <t xml:space="preserve"> г.</t>
  </si>
  <si>
    <t>Номер строки</t>
  </si>
  <si>
    <t>(инициалы, фамилия)</t>
  </si>
  <si>
    <t>Наименование показателя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</si>
  <si>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</si>
  <si>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</si>
  <si>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</si>
  <si>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</si>
  <si>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</si>
  <si>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</si>
  <si>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</si>
  <si>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</si>
  <si>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</si>
  <si>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</si>
  <si>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</si>
  <si>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</si>
  <si>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</si>
  <si>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5</t>
  </si>
  <si>
    <t>29</t>
  </si>
  <si>
    <t>30</t>
  </si>
  <si>
    <t>31</t>
  </si>
  <si>
    <t>32</t>
  </si>
  <si>
    <t>Отчетность некредитной финансовой организации</t>
  </si>
  <si>
    <t>Код некредитной финансовой организации</t>
  </si>
  <si>
    <t>по ОКПО</t>
  </si>
  <si>
    <t>Почтовый адрес</t>
  </si>
  <si>
    <t>Годовая (квартальная)</t>
  </si>
  <si>
    <t xml:space="preserve">На </t>
  </si>
  <si>
    <t>Инвестиции в ассоциированные предприятия</t>
  </si>
  <si>
    <t>Инвестиции в совместно контролируемые предприятия</t>
  </si>
  <si>
    <t>Инвестиции в дочерние предприятия</t>
  </si>
  <si>
    <t>Итого активов</t>
  </si>
  <si>
    <t>33</t>
  </si>
  <si>
    <t>Обязательства по вознаграждениям работникам по окончании трудовой деятельности, не ограниченным фиксируемыми платежами</t>
  </si>
  <si>
    <t>Обязательство по текущему налогу на прибыль</t>
  </si>
  <si>
    <t>Отложенные налоговые обязательства</t>
  </si>
  <si>
    <t>Резервы – оценочные обязательства</t>
  </si>
  <si>
    <t>Прочие обязательства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</si>
  <si>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</si>
  <si>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</si>
  <si>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</si>
  <si>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</si>
  <si>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</si>
  <si>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</si>
  <si>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</si>
  <si>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</si>
  <si>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</si>
  <si>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Уставный капитал</t>
  </si>
  <si>
    <t>Добавочный капитал</t>
  </si>
  <si>
    <t>Резервный капитал</t>
  </si>
  <si>
    <t>Резерв переоценки основных средств и нематериальных активов</t>
  </si>
  <si>
    <t>Резерв переоценки обязательств (активов) по вознаграждениям работникам по окончании трудовой деятельности, не ограниченным фиксируемыми платежами</t>
  </si>
  <si>
    <t>Прочие резервы</t>
  </si>
  <si>
    <t>(должность руководителя)</t>
  </si>
  <si>
    <t>(подпись)</t>
  </si>
  <si>
    <t>«</t>
  </si>
  <si>
    <t>»</t>
  </si>
  <si>
    <t>Код
территории
по ОКАТО</t>
  </si>
  <si>
    <t>регистра-ционный номер</t>
  </si>
  <si>
    <t>основной 
государственный регистрационный номер</t>
  </si>
  <si>
    <t>БУХГАЛТЕРСКИЙ БАЛАНС
НЕКРЕДИТНОЙ ФИНАНСОВОЙ ОРГАНИЗАЦИИ</t>
  </si>
  <si>
    <t>(полное фирменное и сокращенное фирменное наименования)</t>
  </si>
  <si>
    <t>Код формы по ОКУД: 0420002</t>
  </si>
  <si>
    <t>Примечания
к строкам</t>
  </si>
  <si>
    <t>Раздел I. Активы</t>
  </si>
  <si>
    <t>Раздел II. Обязательства</t>
  </si>
  <si>
    <t>Раздел III. Капитал</t>
  </si>
  <si>
    <t>Резерв хеджирования денежных 
потоков</t>
  </si>
  <si>
    <t>Итого капитала</t>
  </si>
  <si>
    <t>Итого обязательств</t>
  </si>
  <si>
    <t>Итого капитала и обязательств</t>
  </si>
  <si>
    <t>на  «</t>
  </si>
  <si>
    <t>Финансовые активы, оцениваемые по справедливой стоимости через прибыль или убыток, в том числе:</t>
  </si>
  <si>
    <t>Денежные средства</t>
  </si>
  <si>
    <t>Финансовые активы, оцениваемые по справедливой стоимости через прочий совокупный доход, в том числе:</t>
  </si>
  <si>
    <t>финансовые активы, в обязательном порядке классифицируемые как оцениваемые по справедливой стоимости через прибыль или убыток</t>
  </si>
  <si>
    <t>долговые инструменты</t>
  </si>
  <si>
    <t>долевые инструменты</t>
  </si>
  <si>
    <t>Финансовые активы, оцениваемые по амортизированной стоимости, в том числе:</t>
  </si>
  <si>
    <t>средства в кредитных организациях и банках-нерезидентах</t>
  </si>
  <si>
    <t>займы выданные и прочие размещенные средства</t>
  </si>
  <si>
    <t>дебиторская задолженность</t>
  </si>
  <si>
    <t>15</t>
  </si>
  <si>
    <t>Активы (активы выбывающих групп), классифицированные как предназначенные для продажи</t>
  </si>
  <si>
    <t>16</t>
  </si>
  <si>
    <t>Инвестиционное имущество</t>
  </si>
  <si>
    <t>Нематериальные активы</t>
  </si>
  <si>
    <t>Основные средства</t>
  </si>
  <si>
    <t>Требования по текущему налогу на прибыль</t>
  </si>
  <si>
    <t>17</t>
  </si>
  <si>
    <t>18</t>
  </si>
  <si>
    <t>19</t>
  </si>
  <si>
    <t>20</t>
  </si>
  <si>
    <t>Отложенные налоговые активы</t>
  </si>
  <si>
    <t>21</t>
  </si>
  <si>
    <t>22</t>
  </si>
  <si>
    <t>Прочие активы</t>
  </si>
  <si>
    <t>27</t>
  </si>
  <si>
    <t>28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</si>
  <si>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</si>
  <si>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</t>
  </si>
  <si>
    <t>24</t>
  </si>
  <si>
    <t>25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</si>
  <si>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</si>
  <si>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26</t>
  </si>
  <si>
    <t>Финансовые обязательства, оцениваемые по амортизированной стоимости, в том числе:</t>
  </si>
  <si>
    <t>средства клиентов</t>
  </si>
  <si>
    <t>кредиты, займы и прочие привлеченные средства</t>
  </si>
  <si>
    <t>выпущенные долговые ценные бумаги</t>
  </si>
  <si>
    <t>кредиторская задолженность</t>
  </si>
  <si>
    <t>Резерв переоценки долевых инструментов, оцениваемых по справедливой стоимости через прочий совокупный доход</t>
  </si>
  <si>
    <t>43</t>
  </si>
  <si>
    <t>Резерв переоценки долговых инструментов, оцениваемых по справедливой стоимости через прочий совокупный доход</t>
  </si>
  <si>
    <t>Резерв под обесценение долговых инструментов, оцениваемых по справедливой стоимости через прочий совокупный доход</t>
  </si>
  <si>
    <t>44</t>
  </si>
  <si>
    <t>45</t>
  </si>
  <si>
    <t>Резерв переоценки финансовых обязательств, учитываемых по справедливой стоимости через прибыль или убыток, связанной с изменением кредитного риска</t>
  </si>
  <si>
    <t>46</t>
  </si>
  <si>
    <t>47</t>
  </si>
  <si>
    <t>48</t>
  </si>
  <si>
    <t>49</t>
  </si>
  <si>
    <t>Резерв хеджирования долевых инструментов, оцениваемых по справедливой стоимости через прочий совокупный доход</t>
  </si>
  <si>
    <t>50</t>
  </si>
  <si>
    <t>51</t>
  </si>
  <si>
    <t>52</t>
  </si>
  <si>
    <t>53</t>
  </si>
  <si>
    <t>Нераспределенная прибыль (непокрытый убыток)</t>
  </si>
  <si>
    <t>финансовые активы, 
классифицируемые как оцениваемые по справедливой стоимости через прибыль или убыток по усмотрению некредитной финансовой организации</t>
  </si>
  <si>
    <t>Обязательства выбывающих групп, классифицированных как 
предназначенные для продажи</t>
  </si>
  <si>
    <t>Собственные акции (доли участия), выкупленные у акционеров (участников)</t>
  </si>
  <si>
    <t>Финансовые обязательства, оцениваемые по справедливой стоимости через прибыль или убыток, в том числе:</t>
  </si>
  <si>
    <t>65401000000</t>
  </si>
  <si>
    <t>65701000</t>
  </si>
  <si>
    <t>1076672027299</t>
  </si>
  <si>
    <t>Общество с ограниченной ответственностью Управляющая компания "Регион Финанс"</t>
  </si>
  <si>
    <t>620026, г.Екатеринбург, ул.Белинского, д.56</t>
  </si>
  <si>
    <t>31 декабря</t>
  </si>
  <si>
    <t>Директор</t>
  </si>
  <si>
    <t>Семёнов Е.В.</t>
  </si>
  <si>
    <t>-</t>
  </si>
  <si>
    <t>ПРИМЕЧАНИЯ К БУХГАЛТЕРСКОЙ (ФИНАНСОВОЙ) ОТЧЁТНОСТИ</t>
  </si>
  <si>
    <t>ООО Управляющая компания «Регион Финанс»</t>
  </si>
  <si>
    <t>Таблица 5.1</t>
  </si>
  <si>
    <t>Полная балансовая стоимость</t>
  </si>
  <si>
    <t>Резерв под обесценение</t>
  </si>
  <si>
    <t>Балансовая стоимость</t>
  </si>
  <si>
    <t>Денежные средства в кассе</t>
  </si>
  <si>
    <t>Денежные средства в пути</t>
  </si>
  <si>
    <t>Денежные средства на расчетных счетах</t>
  </si>
  <si>
    <t>Денежные средства, переданные в доверительное управление</t>
  </si>
  <si>
    <t>Прочие денежные средства</t>
  </si>
  <si>
    <t>Итого</t>
  </si>
  <si>
    <t>Таблица 5.2</t>
  </si>
  <si>
    <t>Краткосрочные высоколиквидные ценные бумаги, классифицируемые как эквиваленты денежных средств в соответствии с учетной политикой</t>
  </si>
  <si>
    <t>Остатки средств в кредитных организациях и банках-нерезидентах, классифицируемые как эквиваленты денежных средств в соответствии с учетной политикой</t>
  </si>
  <si>
    <t>Кредит, полученный в порядке расчетов по расчетному счету (овердрафт)</t>
  </si>
  <si>
    <t>Полная балансовая стоимость по состоянию на начало отчетного периода,</t>
  </si>
  <si>
    <t>в том числе:</t>
  </si>
  <si>
    <t>финансовые активы, кредитные убытки по которым ожидаются в течение 12 месяцев</t>
  </si>
  <si>
    <t>финансовые активы, кредитные убытки по которым ожидаются в течение всего срока жизни (коллективная оценка)</t>
  </si>
  <si>
    <t>финансовые активы, кредитные убытки по которым ожидаются в течение всего срока жизни (индивидуальная оценка)</t>
  </si>
  <si>
    <t>кредитно-обесцененные финансовые активы</t>
  </si>
  <si>
    <t>Изменения в результате модификации, которая не привела к прекращению признания финансового актива,</t>
  </si>
  <si>
    <t>Изменение порядка определения оценочного убытка от обесценения,</t>
  </si>
  <si>
    <t>Прочие изменения,</t>
  </si>
  <si>
    <t>Полная балансовая стоимость по состоянию на отчетную дату,</t>
  </si>
  <si>
    <t>Примечание 12. Финансовые активы, оцениваемые</t>
  </si>
  <si>
    <t>Таблица 12.1</t>
  </si>
  <si>
    <t>Расчеты по начисленным доходам по акциям, долям, паям</t>
  </si>
  <si>
    <t>Дебиторская задолженность клиентов</t>
  </si>
  <si>
    <t>Расчеты с валютными и фондовыми биржами</t>
  </si>
  <si>
    <t>Расчеты по конверсионным операциям, производным финансовым инструментам, операциям с ценными бумагами</t>
  </si>
  <si>
    <t>Расчеты по финансовой аренде</t>
  </si>
  <si>
    <t>Прочая дебиторская задолженность</t>
  </si>
  <si>
    <t>Таблица 12.2</t>
  </si>
  <si>
    <t>Прекращение признания финансовых активов,</t>
  </si>
  <si>
    <t>Списание финансовых активов,</t>
  </si>
  <si>
    <t>Таблица 12.3</t>
  </si>
  <si>
    <t>Резерв под обесценение по состоянию на начало отчетного периода,</t>
  </si>
  <si>
    <t>Резерв под обесценение по состоянию на конец отчетного периода,</t>
  </si>
  <si>
    <t>Поступление</t>
  </si>
  <si>
    <t>Прочее</t>
  </si>
  <si>
    <t>Таблица 19.1</t>
  </si>
  <si>
    <t>Земля, здания и сооружения</t>
  </si>
  <si>
    <t>Офисное и компьютерное оборудование</t>
  </si>
  <si>
    <t>Транспортные средства</t>
  </si>
  <si>
    <t>Выбытие</t>
  </si>
  <si>
    <t>Таблица 20.1</t>
  </si>
  <si>
    <t>Расчеты по налогам и сборам, кроме налога на прибыль</t>
  </si>
  <si>
    <t>Расчеты с персоналом</t>
  </si>
  <si>
    <t>Расчеты по социальному страхованию</t>
  </si>
  <si>
    <t>Налог на добавленную стоимость, уплаченный</t>
  </si>
  <si>
    <t>Расчеты с поставщиками и подрядчиками</t>
  </si>
  <si>
    <t>Запасы</t>
  </si>
  <si>
    <t>Расчеты с акционерами, участниками</t>
  </si>
  <si>
    <t>Изменение справедливой стоимости объекта хеджирования (твердое договорное обязательство)</t>
  </si>
  <si>
    <t>Расчеты с посредниками по обслуживанию выпусков ценных бумаг</t>
  </si>
  <si>
    <t>Таблица 20.2</t>
  </si>
  <si>
    <t>Отчисления в резерв (восстановление резерва) под обесценение</t>
  </si>
  <si>
    <t>Прочие движения</t>
  </si>
  <si>
    <t>Проверка</t>
  </si>
  <si>
    <t>Таблица 26.1</t>
  </si>
  <si>
    <t>Кредиторская задолженность по информационно-технологическим услугам</t>
  </si>
  <si>
    <t>Кредиторская задолженность по услугам по содержанию и аренде помещений</t>
  </si>
  <si>
    <t>Кредиторская задолженность перед депозитариями</t>
  </si>
  <si>
    <t>Кредиторская задолженность перед регистраторами</t>
  </si>
  <si>
    <t>Кредиторская задолженность по торговым операциям,</t>
  </si>
  <si>
    <t>кредиторская задолженность перед брокерами и дилерами</t>
  </si>
  <si>
    <t>кредиторская задолженность перед клиентами</t>
  </si>
  <si>
    <t>Расчеты по конверсионным операциям, производным финансовым инструментам и ценным бумагам</t>
  </si>
  <si>
    <t>Расчеты с организаторами торговли,</t>
  </si>
  <si>
    <t>на фондовом рынке</t>
  </si>
  <si>
    <t>на валютном рынке</t>
  </si>
  <si>
    <t>на срочном рынке</t>
  </si>
  <si>
    <t>на товарном рынке</t>
  </si>
  <si>
    <t>прочие</t>
  </si>
  <si>
    <t>Расчеты с операторами товарных поставок</t>
  </si>
  <si>
    <t>Расчеты с репозитарием</t>
  </si>
  <si>
    <t>Расчеты с клиринговыми организациями</t>
  </si>
  <si>
    <t>Прочая кредиторская задолженность</t>
  </si>
  <si>
    <t>Таблица 29.1</t>
  </si>
  <si>
    <t>Обязательства перед сотрудниками по неиспользованным отпускам</t>
  </si>
  <si>
    <t>Налог на добавленную стоимость, полученный</t>
  </si>
  <si>
    <t>Авансы (предоплаты) полученные</t>
  </si>
  <si>
    <t>Обязательства по договорам финансовой гарантии</t>
  </si>
  <si>
    <t>Таблица 5.4</t>
  </si>
  <si>
    <t>Поступление финансовых активов,</t>
  </si>
  <si>
    <t>Полная балансовая стоимость по состоянию на конец отчетного периода,</t>
  </si>
  <si>
    <t>Таблица 5.5</t>
  </si>
  <si>
    <t>Таблица 1.1</t>
  </si>
  <si>
    <t>Стандарт МСФО</t>
  </si>
  <si>
    <t>Требования к раскрытию информации</t>
  </si>
  <si>
    <t>Описание</t>
  </si>
  <si>
    <t>МСФО (IAS) 1</t>
  </si>
  <si>
    <t>Номер лицензии</t>
  </si>
  <si>
    <t>21-000-1-00925</t>
  </si>
  <si>
    <t>Срок действия лицензии</t>
  </si>
  <si>
    <t>Бессрочный</t>
  </si>
  <si>
    <t>Дата выдачи лицензии</t>
  </si>
  <si>
    <t>Виды деятельности, на осуществление которых выдана лицензия</t>
  </si>
  <si>
    <t>Деятельность по управлению инвестиционными фондами, паевыми инвестиционными фондами и негосударственными пенсионными фондами</t>
  </si>
  <si>
    <t>Информация о возобновлении действия лицензии</t>
  </si>
  <si>
    <t>Организационно-правовая форма некредитной финансовой организации</t>
  </si>
  <si>
    <t>Общество с ограниченной ответственностью</t>
  </si>
  <si>
    <t>Наименование материнского предприятия и наименование конечного владельца (бенефициара)</t>
  </si>
  <si>
    <t>Местонахождение материнского предприятия группы, в состав которой входит некредитная финансовая организация</t>
  </si>
  <si>
    <t>Количество филиалов некредитной финансовой организации, открытых на территории Российской Федерации</t>
  </si>
  <si>
    <t>Количество филиалов некредитной финансовой организации, открытых на территории иностранных государств</t>
  </si>
  <si>
    <t>Места нахождения филиалов некредитной финансовой организации, открытых на территории иностранных государств</t>
  </si>
  <si>
    <t>Юридический адрес некредитной финансовой организации</t>
  </si>
  <si>
    <t>62026, г.Екатеринбург, д.56</t>
  </si>
  <si>
    <t>Фактический адрес некредитной финансовой организации</t>
  </si>
  <si>
    <t>Численность персонала некредитной финансовой организации</t>
  </si>
  <si>
    <t>МСФО (IAS) 21</t>
  </si>
  <si>
    <t>Валюта отчетности</t>
  </si>
  <si>
    <t>Таблица 2.1</t>
  </si>
  <si>
    <t>Основные факторы и влияния, определяющие финансовые результаты.</t>
  </si>
  <si>
    <t>Таблица 3.1</t>
  </si>
  <si>
    <t>Некредитная финансовая организация должна явно и однозначно указать основы подготовки бухгалтерской (финансовой) отчетности</t>
  </si>
  <si>
    <t>Настоящая годовая бухгалтерская (финансовая) отчетность подготовлена в соответствии с правилами составления годовой бухгалтерской (финансовой) отчетности, установленными в Российской Федерации, и соответствует требованиям отраслевых стандартов бухгалтерского учета в некредитных финансовых организациях (далее - ОСБУ).</t>
  </si>
  <si>
    <t>База (или базы) оценки, использованная (использованные) при составлении бухгалтерской (финансовой) отчетности</t>
  </si>
  <si>
    <t>Причины реклассификации сравнительных сумм</t>
  </si>
  <si>
    <t>В отчётном периоде реклассификации сравнительных сумм не проводилось.</t>
  </si>
  <si>
    <t>Характер реклассификаций сравнительных сумм (включая информацию по состоянию на начало предшествующего периода)</t>
  </si>
  <si>
    <t>Сумма каждой статьи (класса статей), которая является предметом реклассификации</t>
  </si>
  <si>
    <t>Существенное влияние ретроспективного применения учетной политики на информацию на начало предшествующего отчетного периода, существенное влияние ретроспективного пересчета или реклассификации остатков на начало предшествующего отчетного периода в связи с исправлением ошибок</t>
  </si>
  <si>
    <t>Таблица 4.1</t>
  </si>
  <si>
    <t>Раздел I. Влияние оценок и допущений</t>
  </si>
  <si>
    <t>Суждения (помимо тех, которые связаны с оценкой), которые были выработаны руководством в процессе применения учетной политики и которые оказывают наибольшее влияние на суммы, отраженные в бухгалтерской (финансовой) отчетности</t>
  </si>
  <si>
    <t xml:space="preserve">В процессе применения учетной политики руководство формирует различные суждения, помимо тех, что связаны с расчетными оценками, которые могут в значительной мере влиять на суммы, признаваемые в финансовой отчетности. Указанные суждения раскрываются вместе со значимыми положениями учетной политики. </t>
  </si>
  <si>
    <t>Влияние оценок и допущений на признанные активы и обязательства (указываются статьи отчетности, на суммы которых профессиональные оценки и допущения оказывают наиболее существенное воздействие, и приводятся комментарии в отношении того, каким образом влияют профессиональные суждения на оценку этих статей)</t>
  </si>
  <si>
    <t>Небольшое влияние на активы оказывают оценки и суждения , связанные с определением резервов под обесценение.</t>
  </si>
  <si>
    <t>Ключевые подходы к оценке финансовых инструментов</t>
  </si>
  <si>
    <t>При отражении финансовых инструментов Компания использует следующие методы оценки: по первоначальной стоимости, по справедливой стоимости, и по амортизированной стоимости.</t>
  </si>
  <si>
    <t>Переоценка активов и обязательств, выраженных в иностранной валюте</t>
  </si>
  <si>
    <t xml:space="preserve">Активы и обязательства, выраженные в иностранной валюте по состоянию на отчетную дату, переводятся в рубли по курсу Банка России, действовавшему на отчетную дату. </t>
  </si>
  <si>
    <t>Непрерывность деятельности</t>
  </si>
  <si>
    <t>Бухгалтерская (финансовая) отчетность составляется на основе допущения, что Компания действует и будет действовать в обозримом будущем (по крайней мере, в течение 12 месяцев после окончания отчетного периода), но не ограничивается этим сроком.</t>
  </si>
  <si>
    <t>МСФО (IAS) 29</t>
  </si>
  <si>
    <t>Информация в отношении пересчета показателей предыдущих периодов с учетом изменений общей покупательной способности рубля</t>
  </si>
  <si>
    <t>Раздел II. Изменения в учетной политике</t>
  </si>
  <si>
    <t>МСФО (IAS) 8</t>
  </si>
  <si>
    <t>Описание изменений учетной политики, их причин и характера (раскрываются наименование МСФО, в соответствии с которым производятся изменения, причины, по которым применение новых МСФО обеспечивает более надежную и уместную корректировку, и дается описание влияния изменений учетной политики на корректировки текущего и предыдущего периода)</t>
  </si>
  <si>
    <t>Раздел III. Принципы учетной политики, которые представляются уместными для понимания бухгалтерской (финансовой) отчетности. Критерии признания и база оценки финансовых инструментов</t>
  </si>
  <si>
    <t>Критерии признания и база оценки денежных средств и их эквивалентов</t>
  </si>
  <si>
    <t xml:space="preserve">Денежные и приравненные к ним средства включают высоколиквидные объекты, легко конвертируемые в заранее известные суммы денежных средств с первоначальным сроком погашения менее трех месяцев и не подверженные значительному риску изменения их стоимости. В категорию денежных средств и их эквивалентов Компанией классифицируются следующие активы:- денежные средства на расчетных и специальных счетах, открытых в кредитных организациях. Денежные средства и их эквиваленты отражаются по амортизированной стоимости. </t>
  </si>
  <si>
    <t>Критерии признания и база оценки средств, размещенных в кредитных организациях и банках-нерезидентах</t>
  </si>
  <si>
    <t>Средства, размещенные в кредитных организациях являются статьями, которые могут быть конвертированы в известную сумму денежных средств в течение трёх дней и которые подвержены незначительному изменению стоимости. Суммы, в отношении которых имеются какие-либо ограничения на использование, исключаются из состава денежных средств и их эквивалентов. Данные средства отражаются по амортизированной стоимости.</t>
  </si>
  <si>
    <t>Порядок признания и последующего учета финансовых активов, оцениваемых по справедливой стоимости через прибыль или убыток</t>
  </si>
  <si>
    <t>Порядок признания и последующего учета финансовых активов, оцениваемых по справедливой стоимости через прочий совокупный доход</t>
  </si>
  <si>
    <t>Порядок признания и последующего учета финансовых активов, оцениваемых по амортизированной стоимости</t>
  </si>
  <si>
    <t>В дальнейшем финансовые активы оцениваются по амортизированной стоимости с использованием создания резерва под обесценение.</t>
  </si>
  <si>
    <t>Порядок признания и последующего учета инвестиций в дочерние, совместно контролируемые и ассоциированные предприятия</t>
  </si>
  <si>
    <t>Порядок признания и последующего учета прочих активов</t>
  </si>
  <si>
    <t>Порядок признания и последующего учета финансовых обязательств, оцениваемых по справедливой стоимости через прибыль или убыток</t>
  </si>
  <si>
    <t>Порядок признания и последующего учета финансовых обязательств, оцениваемых по амортизированной стоимости</t>
  </si>
  <si>
    <t>МСФО (IAS) 32</t>
  </si>
  <si>
    <t>Порядок проведения взаимозачетов финансовых активов и финансовых обязательств</t>
  </si>
  <si>
    <t>Раздел IV. Порядок признания и последующего учета хеджирования</t>
  </si>
  <si>
    <t>МСФО (IFRS) 7</t>
  </si>
  <si>
    <t>Хеджирование потоков денежных средств (описание типа хеджирования, характера хеджируемых рисков, финансовых инструментов, признанных инструментами хеджирования)</t>
  </si>
  <si>
    <t>Хеджирование справедливой стоимости (описание типа хеджирования, характера хеджируемых рисков, финансовых инструментов, признанных инструментами хеджирования)</t>
  </si>
  <si>
    <t>Хеджирование чистых инвестиций в иностранные подразделения (описание типа хеджирования, характера хеджируемых рисков, финансовых инструментов, признанных инструментами хеджирования)</t>
  </si>
  <si>
    <t>Раздел V. Критерии признания и база оценки инвестиционного имущества</t>
  </si>
  <si>
    <t>МСФО (IAS) 40</t>
  </si>
  <si>
    <t>Применяемая модель учета инвестиционного имущества</t>
  </si>
  <si>
    <t>Инвестиционное имущество оценивается по справедливой стоимости.</t>
  </si>
  <si>
    <t>Критерии, используемые организацией в целях проведения различия между инвестиционным имуществом и объектами собственности, занимаемыми владельцем, а также имуществом, предназначенным для продажи в ходе обычной деятельности</t>
  </si>
  <si>
    <t>Инвестиционная недвижимость - недвижимость (земля, или здание (либо часть здания), или то и другое), удерживаемая (собственником или же арендатором в качестве актива в форме права пользования) с целью получения арендных платежей, или с целью получения выгоды от прироста стоимости, или того и другого, но не для:</t>
  </si>
  <si>
    <t>a) использования в производстве или поставке товаров или услуг либо в административных целях; или</t>
  </si>
  <si>
    <t>(b) продажи в ходе обычной деятельности.</t>
  </si>
  <si>
    <t>Степень, в которой справедливая стоимость инвестиционного имущества (измеренная или раскрытая в бухгалтерской (финансовой) отчетности) основана на оценке, произведенной независимым оценщиком, обладающим соответствующей признанной профессиональной квалификацией, а также недавним опытом проведения оценки инвестиций в недвижимость той же категории и того же места нахождения, что и оцениваемый объект</t>
  </si>
  <si>
    <t>Раздел VI. Критерии признания, база оценки основных средств</t>
  </si>
  <si>
    <t>МСФО (IAS) 16</t>
  </si>
  <si>
    <t>База, используемая для оценки основных средств (для каждого класса активов)</t>
  </si>
  <si>
    <t>Основные средства всех классификационных групп учитываются по модели по первоначальной стоимости за вычетом накопленной амортизации и накопленных убытков от обесценения.</t>
  </si>
  <si>
    <t>Применяемый метод амортизации (для каждого класса активов)</t>
  </si>
  <si>
    <t>Амортизация объектов основных средств начисляется по методу равномерного списания в течение срока их полезного использования (линейный способ начисления амортизации).</t>
  </si>
  <si>
    <t>Применяемые сроки полезного использования (для каждого класса активов)</t>
  </si>
  <si>
    <t>Срок полезного использования объектов основных средств общество определяет самостоятельно (на дату ввода в эксплуатацию) на основании классификации основных средств, определяемой в соответствии с Постановлением Правительства РФ от 01.01.2002 № 1 «О классификации основных средств, включаемых в амортизационные группы». Для тех видов основных средств, которые не указаны в амортизационных группах, срок полезного использования устанавливается в соответствии с техническими условиями или рекомендациями организаций-изготовителей.» При невозможности определения срока полезного использования вышеуказанным способом он устанавливается приказом руководителя исходя из технических характеристик объекта и ожидаемого срока полезного использования.</t>
  </si>
  <si>
    <t>Раздел VII. Критерии признания, база оценки нематериальных активов</t>
  </si>
  <si>
    <t>МСФО (IAS) 38</t>
  </si>
  <si>
    <t>Определение и состав нематериальных активов</t>
  </si>
  <si>
    <t>База оценки для каждого класса активов (стоимость приобретения за вычетом амортизации или стоимость переоценки за вычетом амортизации)</t>
  </si>
  <si>
    <t>Раскрытие для каждого класса активов с неопределенным сроком полезного использования факта ежегодного тестирования на обесценение, информации о наличии возможных признаков обесценения</t>
  </si>
  <si>
    <t>Применяемые сроки и методы амортизации для нематериальных активов с ограниченным сроком использования</t>
  </si>
  <si>
    <t>Порядок учета затрат на создание нематериальных активов собственными силами</t>
  </si>
  <si>
    <t>Раздел VIII. Порядок признания и последующего учета вознаграждений работникам и связанных с ними отчислений</t>
  </si>
  <si>
    <t>Порядок признания расходов, связанных с начислением заработной платы, включая компенсационные и стимулирующие выплаты, выплат по отпускам, пособий по временной нетрудоспособности и уходу за ребенком, вознаграждений по итогам года, выходных пособий</t>
  </si>
  <si>
    <t>Под вознаграждениями работникам понимаются все виды возмещений работникам за выполнение ими своих трудовых функций, а также за расторжение трудового договора вне зависимости от формы выплаты (денежная, неденежная), в том числе оплата труда, включая компенсационные и стимулирующие выплаты, а также выплаты работникам и в пользу работников третьим лицам, включая членов семей работников, осуществляемые в связи с выполнением работниками трудовых функций, не включенные в оплату труда. Обязательства по выплате вознаграждений работникам возникают в соответствии с законодательством Российской Федерации, в том числе нормативными актами Банка России, а также локальными нормативными актами и иными внутренними документами кредитной организации, трудовыми и (или) коллективными договорами. Обязательства по выплате краткосрочных вознаграждений работникам, а также корректировки ранее признанных кредитной организацией указанных обязательств подлежат отражению на счетах бухгалтерского учета не позднее последнего рабочего дня каждого месяца (или даты фактического исполнения обязательств) и/или в качестве событий после отчетной даты.</t>
  </si>
  <si>
    <t>МСФО (IAS) 19</t>
  </si>
  <si>
    <t>Описание пенсионных планов с установленными выплатами, реализуемых некредитной финансовой организацией</t>
  </si>
  <si>
    <t>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</t>
  </si>
  <si>
    <t>Порядок отражения в отчетности вознаграждений работникам по окончании трудовой деятельности, не ограниченных фиксируемыми платежами</t>
  </si>
  <si>
    <t>Раздел IX. Критерии признания, база оценки и порядок учета других активов и обязательств</t>
  </si>
  <si>
    <t>Порядок признания и последующего учета долгосрочных активов, предназначенных для продажи</t>
  </si>
  <si>
    <t>Порядок признания и последующего учета резервов - оценочных обязательств</t>
  </si>
  <si>
    <t>Оценочное обязательство признается в бухгалтерском учете в величине, отражающей наиболее достоверную денежную оценку расходов, необходимых для расчетов по этому обязательству. Величина оценочного обязательства определяется на основе имеющихся фактов хозяйственной жизни, опыта в отношении исполнения аналогичных обязательств, а также, при необходимости, мнений экспертов.</t>
  </si>
  <si>
    <t>Порядок признания, последующего учета, прекращения признания обязательств по финансовой аренде</t>
  </si>
  <si>
    <t>МСФО (IFRS) 9</t>
  </si>
  <si>
    <t>Порядок признания, последующего учета, прекращения признания кредиторской задолженности</t>
  </si>
  <si>
    <t>Кредиторская задолженность учитывается по методу начисления и отражается по первоначальной стоимости. Компания осуществляет контроль кредиторской задолженности и анализирует обязательства по срокам погашения относительно отчетной даты в соответствии с условиями получения.</t>
  </si>
  <si>
    <t>Порядок признания и оценки уставного капитала, эмиссионного дохода</t>
  </si>
  <si>
    <t>Порядок признания и оценки собственных выкупленных акций (долей)</t>
  </si>
  <si>
    <t>Порядок признания и оценки резервного капитала</t>
  </si>
  <si>
    <t>МСФО (IAS) 12</t>
  </si>
  <si>
    <t>Порядок признания, оценки, последующего учета, прекращения признания отложенного налогового актива и отложенного налогового обязательства</t>
  </si>
  <si>
    <t>Порядок отражения дивидендов</t>
  </si>
  <si>
    <t>Тысяча рублей</t>
  </si>
  <si>
    <t xml:space="preserve">Финансовая отчетность подготовлена в соответствии с принципом учета по амортизированной стоимости, изменения которой отражаются в составе прибыли или убытка. </t>
  </si>
  <si>
    <t>Приводятся наименования выпущенных, но не вступивших в силу МСФО с указанием дат, с которых планируется применение этих МСФО, дат, с которых требуется применение этих МСФО, характера предстоящих изменений в учетной политике, обсуждения ожидаемого влияния на отчетность или указанием того, что такое влияние не может быть обоснованно оценено.</t>
  </si>
  <si>
    <t>Прочие размещенные средства и дебиторская задолженность признается в момент возникновения и учитывается по первоначальной стоимости. В дальнейшем дебиторская задолженность оценивается по амортизированной стоимости с использованием создания резерва под обесценение. Денежные потоки, относящиеся к краткосрочной дебиторской задолженности, не дисконтируются, если эффект от дисконтирования несущественен.</t>
  </si>
  <si>
    <t>Справедливая стоимость достоверна и основана на оценке, произведенной независимым оценщиком, обладающим соответствующей признанной профессиональной квалификацией,  а также недавним опытом проведения оценки инвестиций в недвижимость той же категории и того же места нахождения, что и оцениваемый объект.</t>
  </si>
  <si>
    <t>Выверка изменений полной балансовой стоимости денежных средств (сравнительные данные).</t>
  </si>
  <si>
    <t>по амортизированной стоимости: дебиторская задолженность.</t>
  </si>
  <si>
    <t>Примечание 5. Денежные средства.</t>
  </si>
  <si>
    <t>Примечание 20. Прочие активы.</t>
  </si>
  <si>
    <t>Выверка изменений оценочного резерва под ожидаемые кредитные убытки по денежным средствам (сравнительные данные).</t>
  </si>
  <si>
    <t>Выверка изменений полной балансовой стоимости дебиторской задолженности (сравнительные данные).</t>
  </si>
  <si>
    <t>Выверка изменений оценочного резерва под ожидаемые кредитные убытки по дебиторской задолженности (сравнительные данные).</t>
  </si>
  <si>
    <t>Примечание 58. Операции со связанными сторонами</t>
  </si>
  <si>
    <t>Остатки по операциям со связанными сторонами</t>
  </si>
  <si>
    <t>Таблица 58.1</t>
  </si>
  <si>
    <t>Материнское предприятие</t>
  </si>
  <si>
    <t>Дочерние предприятия</t>
  </si>
  <si>
    <t>Совместно контролируемые предприятия</t>
  </si>
  <si>
    <t>Ассоциированные предприятия</t>
  </si>
  <si>
    <t>Ключевой управленческий персонал</t>
  </si>
  <si>
    <t>Компании под общим контролем</t>
  </si>
  <si>
    <t>Прочие связанные стороны</t>
  </si>
  <si>
    <t>Финансовые активы, оцениваемые по справедливой стоимости через прибыль или убыток,</t>
  </si>
  <si>
    <t>финансовые активы, классифицируемые как оцениваемые по справедливой стоимости через прибыль или убыток по усмотрению некредитной финансовой организации</t>
  </si>
  <si>
    <t>Финансовые активы, оцениваемые по справедливой стоимости через прочий совокупный доход,</t>
  </si>
  <si>
    <t>Финансовые активы, оцениваемые по амортизированной стоимости,</t>
  </si>
  <si>
    <t>Финансовые обязательства, оцениваемые по справедливой стоимости через прибыль или убыток,</t>
  </si>
  <si>
    <t>Финансовые обязательства, оцениваемые по амортизированной стоимости,</t>
  </si>
  <si>
    <t>Обязательства выбывающих групп, классифицированных как предназначенные для продажи</t>
  </si>
  <si>
    <t>Торговые и инвестиционные доходы,</t>
  </si>
  <si>
    <t>доходы за вычетом расходов (расходы за вычетом доходов) от операций с финансовыми инструментами, в обязательном порядке классифицируемыми как оцениваемые по справедливой стоимости через прибыль или убыток</t>
  </si>
  <si>
    <t>доходы за вычетом расходов (расходы за вычетом доходов) от операций с финансовыми активами, классифицируемыми как оцениваемые по справедливой стоимости через прибыль или убыток по усмотрению некредитной финансовой организации</t>
  </si>
  <si>
    <t>процентные доходы</t>
  </si>
  <si>
    <t>дивиденды и доходы от участия</t>
  </si>
  <si>
    <t>доходы за вычетом расходов (расходы за вычетом доходов) от операций с долговыми инструментами, оцениваемыми по справедливой стоимости через прочий совокупный доход</t>
  </si>
  <si>
    <t>доходы за вычетом расходов (расходы за вычетом доходов) от операций с долевыми инструментами, оцениваемыми по справедливой стоимости через прочий совокупный доход</t>
  </si>
  <si>
    <t>доходы за вычетом расходов (расходы за вычетом доходов), возникающие в результате прекращения признания финансовых активов, оцениваемых по амортизированной стоимости</t>
  </si>
  <si>
    <t>доходы за вычетом расходов (расходы за вычетом доходов), связанные с реклассификацией финансовых активов, оцениваемых по амортизированной стоимости, в категорию финансовых активов, оцениваемых по справедливой стоимости через прибыль или убыток</t>
  </si>
  <si>
    <t>доходы за вычетом расходов (расходы за вычетом доходов) по восстановлению (созданию) оценочных резервов под ожидаемые кредитные убытки по финансовым активам, оцениваемым по амортизированной стоимости</t>
  </si>
  <si>
    <t>доходы за вычетом расходов (расходы за вычетом доходов) по восстановлению (созданию) оценочных резервов под ожидаемые кредитные убытки по долговым инструментам, оцениваемым по справедливой стоимости через прочий совокупный доход</t>
  </si>
  <si>
    <t>доходы за вычетом расходов (расходы за вычетом доходов) от операций с инвестиционным имуществом</t>
  </si>
  <si>
    <t>доходы за вычетом расходов (расходы за вычетом доходов) от операций с иностранной валютой</t>
  </si>
  <si>
    <t>прочие инвестиционные доходы за вычетом расходов (расходы за вычетом доходов)</t>
  </si>
  <si>
    <t>Выручка от оказания услуг и комиссионные доходы</t>
  </si>
  <si>
    <t>Расходы на персонал</t>
  </si>
  <si>
    <t>Прямые операционные расходы</t>
  </si>
  <si>
    <t>Процентные расходы</t>
  </si>
  <si>
    <t>Доходы за вычетом расходов (расходы за вычетом доходов) от операций с финансовыми обязательствами, классифицируемыми как оцениваемые по справедливой стоимости через прибыль или убыток по усмотрению некредитной финансовой организации</t>
  </si>
  <si>
    <t>Общие и административные расходы</t>
  </si>
  <si>
    <t>Доходы за вычетом расходов (расходы за вычетом доходов) от переоценки и выбытия активов (выбывающих групп), классифицированных как предназначенные для продажи</t>
  </si>
  <si>
    <t>Прочие доходы</t>
  </si>
  <si>
    <t>Прочие расходы</t>
  </si>
  <si>
    <t>Доходы и расходы по операциям со связанными сторонами</t>
  </si>
  <si>
    <t>Таблица 58.2</t>
  </si>
  <si>
    <t>Краткосрочные вознаграждения</t>
  </si>
  <si>
    <t>Обязательства по пенсионному обеспечению</t>
  </si>
  <si>
    <t>Долгосрочные вознаграждения</t>
  </si>
  <si>
    <t>Выходные пособия</t>
  </si>
  <si>
    <t>Выплаты на основе долевых инструментов</t>
  </si>
  <si>
    <t>Таблица 58.3</t>
  </si>
  <si>
    <t>Примечание 59. События после окончания отчетного периода</t>
  </si>
  <si>
    <t xml:space="preserve">Поступление финансовых активов, </t>
  </si>
  <si>
    <t xml:space="preserve"> 4. В случае если статья "Дебиторская задолженность" бухгалтерского баланса существенна и составляет более пяти процентов от величины активов некредитной финансовой организации, необходимо раскрыть информацию о концентрации кредитного риска в отношении данной статьи и включить в примечание информацию о крупнейших дебиторах, сумме задолженности, приходящейся на их долю, с разбивкой на каждого конкретного дебитора. Крупнейшими дебиторами являются дебиторы, сумма задолженности которых превышает пять процентов от общей суммы статьи "Дебиторская задолженность" бухгалтерского баланса.</t>
  </si>
  <si>
    <t>первоначальная (переоцененная) стоимость</t>
  </si>
  <si>
    <t>58.1.1. В ходе обычной деятельности некредитная финансовая организация проводит операции со своими основными акционерами. Эти операции включали:  предоставление займа АО "АК АВИАКОН ЦИТОТРАНС" (участник). Данные операции осуществлялись преимущественно по рыночным ставкам.</t>
  </si>
  <si>
    <t>Основные средства в собственности</t>
  </si>
  <si>
    <t>Активы в форме права пользования, относящиеся к основным средствам</t>
  </si>
  <si>
    <t>Капитальные вложения в основные средства</t>
  </si>
  <si>
    <t>накопленная амортизация</t>
  </si>
  <si>
    <t>накопленное обесценение</t>
  </si>
  <si>
    <t>Перевод в основные средства из капитальных вложений</t>
  </si>
  <si>
    <t>Переклассификация в активы (активы выбывающих групп), классифицированные как предназначенные для продажи</t>
  </si>
  <si>
    <t>Переклассификация в инвестиционное имущество и обратно</t>
  </si>
  <si>
    <t>Амортизация</t>
  </si>
  <si>
    <t>Обесценение, в том числе:</t>
  </si>
  <si>
    <t>отраженное в составе прибыли или убытка</t>
  </si>
  <si>
    <t>отраженное в прочем совокупном доходе</t>
  </si>
  <si>
    <t>Восстановление обесценения, в том числе:</t>
  </si>
  <si>
    <t>Увеличение (уменьшение) стоимости в результате переоценки, в том числе:</t>
  </si>
  <si>
    <t xml:space="preserve">Резерв под обесценение
</t>
  </si>
  <si>
    <t xml:space="preserve">Балансовая стоимость
</t>
  </si>
  <si>
    <t>Накопленная величина изменения справедливой стоимости объекта хеджирования (твердое договорное обязательство)</t>
  </si>
  <si>
    <t>Расчеты с посредниками по обслуживанию выпусков ценных бума</t>
  </si>
  <si>
    <t>Списание за счет резерва</t>
  </si>
  <si>
    <t>Расчёты с персоналом</t>
  </si>
  <si>
    <t>Копытов Дмитрий Валерьевич</t>
  </si>
  <si>
    <t>62026, г.Екатеринбург, д.56, оф.303</t>
  </si>
  <si>
    <t>Таблица 10.1</t>
  </si>
  <si>
    <t>Долговые ценные бумаги кредитных организаций и банков-нерезидентов, оцениваемые по амортизированной стоимости</t>
  </si>
  <si>
    <t>субординированные депозиты</t>
  </si>
  <si>
    <t>Средства на клиринговых банковских счетах для исполнения обязательств и индивидуального клирингового обеспечения</t>
  </si>
  <si>
    <t>Средства на клиринговых банковских счетах коллективного клирингового обеспечения (гарантийный фонд)</t>
  </si>
  <si>
    <t>Средства коллективного клирингового обеспечения (гарантийный фонд), размещенные во вклады в кредитных организациях</t>
  </si>
  <si>
    <t>Средства индивидуального клирингового обеспечения, размещенные во вклады в кредитных организациях</t>
  </si>
  <si>
    <t>Средства в клиринговых организациях, предназначенные для исполнения обязательств, допущенных к клирингу, и индивидуального клирингового обеспечения</t>
  </si>
  <si>
    <t>Средства в клиринговых организациях, предназначенные для коллективного клирингового обеспечения (гарантийный фонд)</t>
  </si>
  <si>
    <t>Сделки обратного репо с кредитными организациями и банками-нерезидентами</t>
  </si>
  <si>
    <t>Расчеты доверителей (комитентов) по брокерским операциям с ценными бумагами и другими финансовыми активами</t>
  </si>
  <si>
    <t>Примечание 10. Средства в кредитных организациях и банках-нерезидентах.</t>
  </si>
  <si>
    <t>Депозиты в кредитных организациях и банках-нерезидентах, оцениваемые по амортизированной стоимости,
в том числе:</t>
  </si>
  <si>
    <t>Таблица 10.2</t>
  </si>
  <si>
    <t>Долговые ценные бумаги кредитных организаций и банков-нерезидентов</t>
  </si>
  <si>
    <t>Депозиты в кредитных организациях и банках-нерезидентах</t>
  </si>
  <si>
    <t>Средства в клиринговых организациях, предназначенные для коллективного клирингового обеспечения (гарантийный фонд</t>
  </si>
  <si>
    <t>Прочие средства</t>
  </si>
  <si>
    <t>Выверка изменений полной балансовой стоимости средств в кредитных организациях и банках-нерезидентах (сравнительные данные)</t>
  </si>
  <si>
    <t>Таблица 10.3</t>
  </si>
  <si>
    <t>Выверка изменений оценочного резерва под ожидаемые кредитные убытки по средствам в кредитных организациях и банках-нерезидентах (сравнительные данные)</t>
  </si>
  <si>
    <t>Таблица 10.4</t>
  </si>
  <si>
    <t>Диапазон контрактных процентных ставок</t>
  </si>
  <si>
    <t>Временной интервал сроков погашения</t>
  </si>
  <si>
    <t>Остатки по операциям со связанными сторонами (сравнительные данные).</t>
  </si>
  <si>
    <t>Доходы и расходы по операциям со связанными сторонами (сравнительные данные)</t>
  </si>
  <si>
    <t>Таблица 52.4</t>
  </si>
  <si>
    <t>Информация о кредитном качестве финансовых активов, оцениваемых по амортизированной стоимости: средств в кредитных организациях и банках-нерезидентах</t>
  </si>
  <si>
    <t>С задержкой платежа менее 30 дней</t>
  </si>
  <si>
    <t>С задержкой платежа от 180 до 360 дней</t>
  </si>
  <si>
    <t xml:space="preserve">Итого
</t>
  </si>
  <si>
    <t>Финансовые активы, оценочный резерв под ожидаемые кредитные убытки по которым оценивается в сумме, равной 12-месячным ожидаемым кредитным убыткам, в том числе:</t>
  </si>
  <si>
    <t>долговые ценные бумаги кредитных организаций и банков-нерезидентов, оцениваемые по амортизированной стоимости</t>
  </si>
  <si>
    <t>депозиты в кредитных организациях и банках-нерезидентах, оцениваемые по амортизированной стоимости</t>
  </si>
  <si>
    <t>средства на клиринговых банковских счетах для исполнения обязательств и индивидуального клирингового обеспечения</t>
  </si>
  <si>
    <t>средства на клиринговых банковских счетах коллективного клирингового обеспечения (гарантийный фонд)</t>
  </si>
  <si>
    <t>средства коллективного клирингового обеспечения (гарантийный фонд), размещенные во вклады в кредитных организациях</t>
  </si>
  <si>
    <t>средства индивидуального клирингового обеспечения, размещенные во вклады в кредитных организациях</t>
  </si>
  <si>
    <t>средства в клиринговых организациях, предназначенные для исполнения обязательств, допущенных к клирингу, и индивидуального клирингового обеспечения</t>
  </si>
  <si>
    <t>средства в клиринговых организациях, предназначенные для коллективного клирингового обеспечения (гарантийный фонд)</t>
  </si>
  <si>
    <t>сделки обратного репо с кредитными организациями и банками-нерезидентами</t>
  </si>
  <si>
    <t>расчеты доверителей (комитентов) по брокерским операциям с ценными бумагами и другими финансовыми активами</t>
  </si>
  <si>
    <t>Финансовые активы, оценочный резерв под ожидаемые кредитные убытки по которым оценивается в сумме, равной ожидаемым кредитным убыткам за весь срок, не являющиеся кредитно-обесцененными, кредитный риск по которым значительно увеличился с момента первоначального признания, в том числе:</t>
  </si>
  <si>
    <t>прочие размещенные средства в кредитных организациях и банках-нерезидентах</t>
  </si>
  <si>
    <t>Финансовые активы, оценочный резерв под ожидаемые кредитные убытки по которым оценивается в сумме, равной ожидаемым кредитным убыткам за весь срок, приобретенные или созданные кредитно-обесцененными, в том числе:</t>
  </si>
  <si>
    <t>Финансовые активы, оценочный резерв под ожидаемые кредитные убытки по которым оценивается в сумме, равной ожидаемым кредитным убыткам за весь срок, являющиеся кредитно-обесцененными, кроме приобретенных или созданных кредитно-обесцененными, в том числе:</t>
  </si>
  <si>
    <t>Информация о кредитном качестве финансовых активов, оцениваемых по амортизированной стоимости: средств в кредитных организациях и банках-нерезидентах (сравнительные данные).</t>
  </si>
  <si>
    <t>требования по возврату выданного обеспечения</t>
  </si>
  <si>
    <t>долговые ценные бумаги некредитных организаций, оцениваемые по амортизированной стоимости</t>
  </si>
  <si>
    <t>средства в некредитных клиринговых организациях</t>
  </si>
  <si>
    <t>маржинальные займы, предоставленные физическим лицам, оцениваемые по амортизированной стоимости</t>
  </si>
  <si>
    <t>маржинальные займы, предоставленные юридическим лицам и индивидуальным предпринимателям, оцениваемые по амортизированной стоимости</t>
  </si>
  <si>
    <t>прочие выданные займы и размещенные средства, оцениваемые по амортизированной стоимости</t>
  </si>
  <si>
    <t>сделки обратного репо с некредитными организациями</t>
  </si>
  <si>
    <t>Таблица 52.6</t>
  </si>
  <si>
    <t>дебиторская задолженность клиентов</t>
  </si>
  <si>
    <t>расчеты с валютными и фондовыми биржами</t>
  </si>
  <si>
    <t>расчеты по конверсионным операциям, производным финансовым инструментам, операциям с ценными бумагами</t>
  </si>
  <si>
    <t>дебиторская задолженность по финансовой аренде</t>
  </si>
  <si>
    <t>прочая дебиторская задолженность</t>
  </si>
  <si>
    <t>Информация о кредитном качестве финансовых активов, оцениваемых по амортизированной стоимости: дебиторской задолженности (сравнительные данные).</t>
  </si>
  <si>
    <t>Таблица 52.8</t>
  </si>
  <si>
    <t>Рейтинг A</t>
  </si>
  <si>
    <t>Рейтинг D</t>
  </si>
  <si>
    <t>Денежные средства, в том числе:</t>
  </si>
  <si>
    <t>денежные средства на расчетных счетах</t>
  </si>
  <si>
    <t>денежные средства, переданные в доверительное управление</t>
  </si>
  <si>
    <t>прочие денежные средства</t>
  </si>
  <si>
    <t>долговые ценные бумаги, оцениваемые по справедливой стоимости через прочий совокупный доход, в том числе:</t>
  </si>
  <si>
    <t>Правительства Российской Федерации</t>
  </si>
  <si>
    <t>субъектов Российской Федерации и органов местного самоуправления</t>
  </si>
  <si>
    <t>иностранных государств</t>
  </si>
  <si>
    <t>кредитных организаций и банков-нерезидентов</t>
  </si>
  <si>
    <t>некредитных финансовых организаций</t>
  </si>
  <si>
    <t>нефинансовых организаций</t>
  </si>
  <si>
    <t>депозиты в кредитных организациях и банках-нерезидентах, оцениваемые по справедливой стоимости через прочий совокупный доход</t>
  </si>
  <si>
    <t>маржинальные займы, предоставленные физическим лицам</t>
  </si>
  <si>
    <t>маржинальные займы, предоставленные юридическим лицам и индивидуальным предпринимателям</t>
  </si>
  <si>
    <t>прочие выданные займы</t>
  </si>
  <si>
    <t>Средства в кредитных организациях и банках-нерезидентах, оцениваемые по амортизированной стоимости, в том числе:</t>
  </si>
  <si>
    <t xml:space="preserve"> долговые ценные бумаги кредитных организаций и банков-нерезидентов, оцениваемые по амортизированной стоимости</t>
  </si>
  <si>
    <t xml:space="preserve"> депозиты в кредитных организациях и банках-нерезидентах, оцениваемые по амортизированной стоимости</t>
  </si>
  <si>
    <t xml:space="preserve"> средства в клиринговых организациях, предназначенные для исполнения обязательств, допущенных к клирингу, и индивидуального клирингового обеспечения</t>
  </si>
  <si>
    <t>Займы выданные и прочие размещенные средства, оцениваемые по амортизированной стоимости, в том числе:</t>
  </si>
  <si>
    <t>Дебиторская задолженность, оцениваемая по амортизированной стоимости, в том числе:</t>
  </si>
  <si>
    <t>Таблица 52.12</t>
  </si>
  <si>
    <t>Россия</t>
  </si>
  <si>
    <t xml:space="preserve">Страны Организации экономического сотрудничества и развития
</t>
  </si>
  <si>
    <t xml:space="preserve">Другие страны
</t>
  </si>
  <si>
    <t xml:space="preserve"> Финансовые активы, оцениваемые по справедливой стоимости через прибыль или убыток, в том числе:</t>
  </si>
  <si>
    <t xml:space="preserve"> финансовые активы, классифицируемые как оцениваемые по справедливой стоимости через прибыль или убыток по усмотрению некредитной финансовой организации</t>
  </si>
  <si>
    <t xml:space="preserve"> Инвестиции в ассоциированные предприятия</t>
  </si>
  <si>
    <t xml:space="preserve"> 
Инвестиции в дочерние предприятия</t>
  </si>
  <si>
    <t xml:space="preserve"> Активы (активы выбывающих групп), классифицированные как предназначенные для продажи</t>
  </si>
  <si>
    <t>Чистая балансовая позиция</t>
  </si>
  <si>
    <t>Географический анализ финансовых активов и обязательств некредитной финансовой организации (сравнительные данные).</t>
  </si>
  <si>
    <t>До 3 месяцев</t>
  </si>
  <si>
    <t>От 3 месяцев до 1 года</t>
  </si>
  <si>
    <t xml:space="preserve">От 1 года до 3 лет
</t>
  </si>
  <si>
    <t>От 3 до 5 лет</t>
  </si>
  <si>
    <t xml:space="preserve">От 5 до 15 лет
</t>
  </si>
  <si>
    <t>Более 15 лет</t>
  </si>
  <si>
    <t>Без срока погашения</t>
  </si>
  <si>
    <t>Просроченные</t>
  </si>
  <si>
    <t>Финансовые обязательства, в обязательном порядке классифицируемые как оцениваемые по справедливой стоимости через прибыль или убыток, в том числе:</t>
  </si>
  <si>
    <t>производные финансовые инструменты, по которым ожидается уменьшение экономических выгод</t>
  </si>
  <si>
    <t>обязательства по обратной поставке ценных бумаг по договору репо</t>
  </si>
  <si>
    <t>обязательства по возврату заимствованных ценных бумаг</t>
  </si>
  <si>
    <t>встроенные производные финансовые инструменты, от которых ожидается уменьшение экономических выгод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</si>
  <si>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организации, в том числе:</t>
  </si>
  <si>
    <t xml:space="preserve"> кредит, полученный в порядке расчетов по расчетному счету (овердрафт)</t>
  </si>
  <si>
    <t>средства, привлеченные от государственных организаций</t>
  </si>
  <si>
    <t>средства, привлеченные от кредитных организаций</t>
  </si>
  <si>
    <t xml:space="preserve"> средства, привлеченные от других юридических лиц</t>
  </si>
  <si>
    <t>средства, привлеченные от физических лиц</t>
  </si>
  <si>
    <t>выпущенные облигации</t>
  </si>
  <si>
    <t>выпущенные векселя</t>
  </si>
  <si>
    <t>Средства клиентов, оцениваемые по амортизированной стоимости, в том числе:</t>
  </si>
  <si>
    <t xml:space="preserve"> 
средства участников клиринга</t>
  </si>
  <si>
    <t>средства клиентов по брокерским операциям с ценными бумагами и другими финансовыми активами</t>
  </si>
  <si>
    <t>средства клиентов, предназначенные для выплаты доходов по ценным бумагам</t>
  </si>
  <si>
    <t xml:space="preserve"> Кредиты, займы и прочие привлеченные средства, оцениваемые по амортизированной стоимости, в том числе:</t>
  </si>
  <si>
    <t>обязательства по аренде</t>
  </si>
  <si>
    <t xml:space="preserve"> прочие средства, привлеченные от кредитных организаций</t>
  </si>
  <si>
    <t>прочие средства, привлеченные от государственных организаций</t>
  </si>
  <si>
    <t>прочие средства, привлеченные от других юридических лиц</t>
  </si>
  <si>
    <t>прочие средства, привлеченные от физических лиц</t>
  </si>
  <si>
    <t>Выпущенные долговые ценные бумаги, оцениваемые по амортизированной стоимости, в том числе:</t>
  </si>
  <si>
    <t>Кредиторская задолженность, оцениваемая по амортизированной стоимости, в том числе:</t>
  </si>
  <si>
    <t>кредиторская задолженность по информационно-технологическим услугам</t>
  </si>
  <si>
    <t>кредиторская задолженность по услугам по содержанию и аренде помещений</t>
  </si>
  <si>
    <t>кредиторская задолженность перед регистраторами</t>
  </si>
  <si>
    <t>кредиторская задолженность по торговым операциям</t>
  </si>
  <si>
    <t>расчеты с посредниками по обслуживанию выпусков ценных бумаг</t>
  </si>
  <si>
    <t>расчеты по конверсионным операциям, производным финансовым инструментам и ценным бумагам</t>
  </si>
  <si>
    <t>расчеты с организаторами торговли</t>
  </si>
  <si>
    <t>расчеты с операторами товарных поставок</t>
  </si>
  <si>
    <t>расчеты с репозитарием</t>
  </si>
  <si>
    <t>расчеты с клиринговыми организациями</t>
  </si>
  <si>
    <t>прочая кредиторская задолженность</t>
  </si>
  <si>
    <t>кредиторская задолженность перед депозитариями</t>
  </si>
  <si>
    <t>Таблица 52.13</t>
  </si>
  <si>
    <t>Анализ финансовых обязательств в разрезе сроков, оставшихся до погашения (на основе договорных недисконтированных денежных потоков) (сравнительные данные).</t>
  </si>
  <si>
    <t>Таблица 52.14</t>
  </si>
  <si>
    <t xml:space="preserve">Свыше 1 года
</t>
  </si>
  <si>
    <t>Долговые инструменты, в обязательном порядке классифицируемые как финансовые активы, оцениваемые по справедливой стоимости через прибыль или убыток, в том числе:</t>
  </si>
  <si>
    <t>долговые ценные бумаги, удерживаемые для торговли, в том числе:</t>
  </si>
  <si>
    <t xml:space="preserve"> 
кредитных организаций и банков-нерезидентов</t>
  </si>
  <si>
    <t xml:space="preserve"> 
займы выданные и депозиты в кредитных организациях и банках-нерезидентах, в обязательном порядке классифицируемые как оцениваемые по справедливой стоимости через прибыль или убыток, в том числе:</t>
  </si>
  <si>
    <t>депозиты в кредитных организациях и банках-нерезидентах</t>
  </si>
  <si>
    <t>Долговые инструменты, классифицируемые как финансовые активы, оцениваемые по справедливой стоимости через прибыль или убыток по усмотрению некредитной финансовой организации, в том числе:</t>
  </si>
  <si>
    <t>долговые ценные бумаги, классифицируемые как оцениваемые по справедливой стоимости через прибыль или убыток по усмотрению некредитной финансовой организации, в том числе:</t>
  </si>
  <si>
    <t>займы выданные и депозиты в кредитных организациях и банках-нерезидентах, классифицируемые как оцениваемые по справедливой стоимости через прибыль или убыток по усмотрению некредитной финансовой организации, в том числе:</t>
  </si>
  <si>
    <t>Долговые инструменты, оцениваемые по справедливой стоимости через прочий совокупный доход, в том числе:</t>
  </si>
  <si>
    <t>займы выданные, оцениваемые по справедливой стоимости через прочий совокупный доход, в том числе:</t>
  </si>
  <si>
    <t xml:space="preserve"> долговые ценные бумаги некредитных организаций, оцениваемые по амортизированной стоимости</t>
  </si>
  <si>
    <t xml:space="preserve"> 
расчеты с валютными и фондовыми биржами</t>
  </si>
  <si>
    <t xml:space="preserve"> Финансовые обязательства в обязательном порядке классифицируемые как оцениваемые по справедливой стоимости через прибыль или убыток, в том числе:</t>
  </si>
  <si>
    <t>кредит, полученный в порядке расчетов по расчетному счету (овердрафт)</t>
  </si>
  <si>
    <t>средства, привлеченные от других юридических лиц</t>
  </si>
  <si>
    <t xml:space="preserve"> 
средства, привлеченные от физических лиц</t>
  </si>
  <si>
    <t xml:space="preserve"> Средства клиентов, оцениваемые по амортизированной стоимости, в том числе:</t>
  </si>
  <si>
    <t>средства участников клиринга</t>
  </si>
  <si>
    <t>Кредиты, займы и прочие привлеченные средства, оцениваемые по амортизированной стоимости, в том числе:</t>
  </si>
  <si>
    <t>прочие средства, привлеченные от кредитных организаций</t>
  </si>
  <si>
    <t xml:space="preserve"> Кредиторская задолженность, оцениваемая по амортизированной стоимости, в том числе:</t>
  </si>
  <si>
    <t>кредиторская задолженность за услуги по содержанию и аренде помещений</t>
  </si>
  <si>
    <t xml:space="preserve"> 
расчеты с клиринговыми организациями</t>
  </si>
  <si>
    <t>Итого разрыв ликвидности</t>
  </si>
  <si>
    <t>Анализ финансовых активов и финансовых обязательств в разрезе сроков, оставшихся до погашения, на основе ожидаемых сроков погашения (сравнительные данные).</t>
  </si>
  <si>
    <t>Таблица 52.15</t>
  </si>
  <si>
    <t>Рубли</t>
  </si>
  <si>
    <t xml:space="preserve">Доллары США
</t>
  </si>
  <si>
    <t xml:space="preserve">Евро
</t>
  </si>
  <si>
    <t>Прочие валюты</t>
  </si>
  <si>
    <t>Валюта</t>
  </si>
  <si>
    <t>Увеличение в базисных пунктах</t>
  </si>
  <si>
    <t>Уменьшение в базисных пунктах</t>
  </si>
  <si>
    <t xml:space="preserve">Чувствительность чистого процентного доход
</t>
  </si>
  <si>
    <t>Чувствительность капитала</t>
  </si>
  <si>
    <t>Рубль</t>
  </si>
  <si>
    <t>Евро</t>
  </si>
  <si>
    <t>Доллар США</t>
  </si>
  <si>
    <t>Таблица 52.16</t>
  </si>
  <si>
    <t>Рейтинг B</t>
  </si>
  <si>
    <t>Рейтинг C</t>
  </si>
  <si>
    <t>Без рейтинга</t>
  </si>
  <si>
    <t>С задержкой платежа от 30 до 90 дней</t>
  </si>
  <si>
    <t>С задержкой платежа от 90 до 180 дней</t>
  </si>
  <si>
    <t>С задержкой платежа свыше 360 дней</t>
  </si>
  <si>
    <t>Информация о кредитных рейтингах долговых инструментов, оценочный резерв под ожидаемые кредитные убытки по которым оценивается в сумме, равной 12-месячным ожидаемым кредитным убыткам.  (сравнительные данные).</t>
  </si>
  <si>
    <t>Информация о размере вознаграждения ключевому управленческому персоналу</t>
  </si>
  <si>
    <t>Обзор финансовых активов и обязательств некредитной финансовой организации в разрезе основных валют (сравнительные данные).</t>
  </si>
  <si>
    <t>Анализ изменений оценочного резерва под обесценение прочих активов (сравнительные данные).</t>
  </si>
  <si>
    <t>4.1</t>
  </si>
  <si>
    <t>Событий в период между отчетной датой и датой подписания данной отчетности руководством Компании не произошло.</t>
  </si>
  <si>
    <t>Таблица 56.6</t>
  </si>
  <si>
    <t>№ строки</t>
  </si>
  <si>
    <t>Наименование</t>
  </si>
  <si>
    <t>Рыночные котировки (уровень 1)</t>
  </si>
  <si>
    <t>Модель оценки, использующая данные наблюдаемых рынков (уровень 2)</t>
  </si>
  <si>
    <t>Модель оценки, использующая значительный объем ненаблюдаемых данных (уровень 3)</t>
  </si>
  <si>
    <t>Итого справедливая стоимость</t>
  </si>
  <si>
    <t>Финансовые активы, не оцениваемые по справедливой стоимости,в том числе:</t>
  </si>
  <si>
    <t>денежные средства, в том числе:</t>
  </si>
  <si>
    <t>денежные средства в кассе</t>
  </si>
  <si>
    <t>денежные средства в пути</t>
  </si>
  <si>
    <t>финансовые активы, оцениваемые по амортизированной стоимости, в том числе:</t>
  </si>
  <si>
    <t>средства в кредитных организациях и банках-нерезидентах, в том числе:</t>
  </si>
  <si>
    <t>прочее</t>
  </si>
  <si>
    <t>займы выданные и прочие размещенные средства, в том числе:</t>
  </si>
  <si>
    <t>дебиторская задолженность, в том числе:</t>
  </si>
  <si>
    <t>расчеты по начисленным доходам по акциям, долям, паям</t>
  </si>
  <si>
    <t>инвестиции в ассоциированные организации</t>
  </si>
  <si>
    <t>инвестиции в совместно контролируемые организации</t>
  </si>
  <si>
    <t>инвестиции в дочерние организации</t>
  </si>
  <si>
    <t>Финансовые обязательства, не оцениваемые по справедливой стоимости, в том числе:</t>
  </si>
  <si>
    <t>финансовые обязательства, оцениваемые по амортизированной стоимости, в том числе:</t>
  </si>
  <si>
    <t>средства клиентов, в том числе:</t>
  </si>
  <si>
    <t>кредиты, займы и прочие привлеченные средства, в том числе:</t>
  </si>
  <si>
    <t>выпущенные долговые ценные бумаги, в том числе:</t>
  </si>
  <si>
    <t>облигации</t>
  </si>
  <si>
    <t>векселя</t>
  </si>
  <si>
    <t>кредиторская задолженность, в том числе:</t>
  </si>
  <si>
    <t xml:space="preserve">Примечание 56.6 </t>
  </si>
  <si>
    <t>Анализ справедливой стоимости по уровням иерархии справедливой стоимости и балансовая стоимость финансовых активов и обязательств, не оцениваемых по справедливой стоимости (сравнительные данные),</t>
  </si>
  <si>
    <t>ОТЧЕТ О ФИНАНСОВЫХ РЕЗУЛЬТАТАХ 
НЕКРЕДИТНОЙ ФИНАНСОВОЙ ОРГАНИЗАЦИИ</t>
  </si>
  <si>
    <t>Код формы по ОКУД: 0420003</t>
  </si>
  <si>
    <t>Раздел I. Прибыли и убытки</t>
  </si>
  <si>
    <t>Торговые и инвестиционные доходы, 
в том числе:</t>
  </si>
  <si>
    <t>доходы за вычетом расходов (расходы за вычетом доходов) по восстановлению (созданию) резервов под обесценение финансовых активов, оцениваемых по амортизированной стоимости</t>
  </si>
  <si>
    <t>доходы за вычетом расходов (расходы за вычетом доходов) по восстановлению (созданию) резервов под обесценение долговых инструментов, оцениваемых по справедливой стоимости через прочий совокупный доход</t>
  </si>
  <si>
    <t>Прибыль (убыток) до налогообложения</t>
  </si>
  <si>
    <t>Доход (расход) по налогу на прибыль, в том числе:</t>
  </si>
  <si>
    <t>доход (расход) по текущему налогу на прибыль</t>
  </si>
  <si>
    <t>доход (расход) по отложенному налогу на прибыль</t>
  </si>
  <si>
    <t>Прибыль (убыток) от прекращенной деятельности, переоценки и выбытия активов (выбывающих групп), классифицированных как 
предназначенные для продажи, составляющих прекращенную деятельность, после налогообложения</t>
  </si>
  <si>
    <t>Прибыль (убыток) после налогообложения</t>
  </si>
  <si>
    <t>Раздел II. Прочий совокупный доход</t>
  </si>
  <si>
    <t>Прочий совокупный доход (расход), не подлежащий переклассификации в состав прибыли или убытка в последующих периодах, в том числе:</t>
  </si>
  <si>
    <t>чистое изменение резерва переоценки основных средств и нематериальных активов, в том числе:</t>
  </si>
  <si>
    <t>изменение резерва переоценки в результате выбытия основных средств и нематериальных активов</t>
  </si>
  <si>
    <t>изменение резерва переоценки в результате переоценки основных средств и нематериальных активов</t>
  </si>
  <si>
    <t>налог на прибыль, связанный с изменением резерва переоценки основных средств и нематериальных активов</t>
  </si>
  <si>
    <t>чистое изменение справедливой стоимости долевых инструментов, оцениваемых по справедливой стоимости через прочий совокупный доход, в том числе:</t>
  </si>
  <si>
    <t>изменение справедливой стоимости долевых инструментов, оцениваемых по справедливой стоимости через прочий совокупный доход</t>
  </si>
  <si>
    <t>влияние налога на прибыль, связанного с изменением справедливой стоимости долевых инструментов, оцениваемых по справедливой стоимости через прочий совокупный доход</t>
  </si>
  <si>
    <t>чистое изменение переоценки обязательств (активов) по вознаграждениям работникам по окончании трудовой деятельности, не ограниченным фиксируемыми платежами, в том числе:</t>
  </si>
  <si>
    <t>изменение переоценки обязательств (активов) по вознаграждениям работникам по окончании трудовой деятельности, не ограниченным фиксируемыми платежами</t>
  </si>
  <si>
    <t>влияние налога на прибыль, связанного с изменением переоценки обязательств (активов) по вознаграждениям работникам по окончании трудовой деятельности, не ограниченным фиксируемыми платежами</t>
  </si>
  <si>
    <t>чистое изменение справедливой стоимости финансовых обязательств, учитываемых по справедливой стоимости через прибыль или убыток, связанное с изменением кредитного риска, в том числе:</t>
  </si>
  <si>
    <t>изменение справедливой стоимости финансовых обязательств, учитываемых по справедливой стоимости через прибыль или убыток, связанное с изменением кредитного риска</t>
  </si>
  <si>
    <t>влияние налога на прибыль, связанного с изменением справедливой стоимости финансовых обязательств, учитываемых по справедливой стоимости через прибыль или убыток, связанным с изменением кредитного риска</t>
  </si>
  <si>
    <t>чистое изменение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доход, в том числе:</t>
  </si>
  <si>
    <t>изменение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</t>
  </si>
  <si>
    <t>влияние налога на прибыль, обусловленного изменением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</t>
  </si>
  <si>
    <t>прочий совокупный доход (расход) от прочих операций</t>
  </si>
  <si>
    <t>налог на прибыль, относящийся к прочему совокупному доходу (расходу) от прочих операций</t>
  </si>
  <si>
    <t>Прочий совокупный доход (расход), подлежащий переклассификации в состав прибыли или убытка в последующих периодах, в том числе:</t>
  </si>
  <si>
    <t>чистое изменение резерва под обесценение долговых инструментов, оцениваемых по справедливой стоимости через прочий совокупный доход, в том числе:</t>
  </si>
  <si>
    <t>восстановление (создание) резерва под обесценение долговых инструментов, оцениваемых по справедливой стоимости через прочий совокупный доход</t>
  </si>
  <si>
    <t>влияние налога на прибыль, связанного с восстановлением (созданием) резерва под обесценение долговых инструментов, оцениваемых по справедливой стоимости через прочий совокупный доход</t>
  </si>
  <si>
    <t>переклассификация резерва под обесценение долговых инструментов, оцениваемых по справедливой стоимости через прочий совокупный доход</t>
  </si>
  <si>
    <t>54</t>
  </si>
  <si>
    <t>налог на прибыль, связанный с переклассификацией резерва под обесценение долговых инструментов, оцениваемых по справедливой стоимости через прочий совокупный доход</t>
  </si>
  <si>
    <t>55</t>
  </si>
  <si>
    <t>чистое изменение справедливой стоимости долговых инструментов, оцениваемых по справедливой стоимости через прочий совокупный доход, в том числе:</t>
  </si>
  <si>
    <t>56</t>
  </si>
  <si>
    <t>изменение справедливой стоимости долговых инструментов, оцениваемых по справедливой стоимости через прочий совокупный доход</t>
  </si>
  <si>
    <t>57</t>
  </si>
  <si>
    <t>влияние налога на прибыль, связанного с изменением справедливой стоимости долговых инструментов, оцениваемых по справедливой стоимости через прочий совокупный доход</t>
  </si>
  <si>
    <t>58</t>
  </si>
  <si>
    <t>переклассификация в состав прибыли или убытка</t>
  </si>
  <si>
    <t>59</t>
  </si>
  <si>
    <t>налог на прибыль, связанный с переклассификацией доходов (расходов) от переоценки долговых инструментов, оцениваемых по справедливой стоимости через прочий совокупный доход, в состав прибыли или убытка</t>
  </si>
  <si>
    <t>60</t>
  </si>
  <si>
    <t>чистые доходы (расходы) от хеджирования денежных потоков, в том числе:</t>
  </si>
  <si>
    <t>61</t>
  </si>
  <si>
    <t>доходы (расходы) от хеджирования денежных потоков</t>
  </si>
  <si>
    <t>62</t>
  </si>
  <si>
    <t>налог на прибыль, связанный с доходами (расходами) от хеджирования денежных потоков</t>
  </si>
  <si>
    <t>63</t>
  </si>
  <si>
    <t>64</t>
  </si>
  <si>
    <t>налог на прибыль, связанный с переклассификацией доходов (расходов) от хеджирования денежных потоков в состав прибыли или убытка</t>
  </si>
  <si>
    <t>65</t>
  </si>
  <si>
    <t>66</t>
  </si>
  <si>
    <t>67</t>
  </si>
  <si>
    <t>Итого прочий совокупный доход (расход) за отчетный период</t>
  </si>
  <si>
    <t>68</t>
  </si>
  <si>
    <t>Итого совокупный доход (расход) за отчетный период</t>
  </si>
  <si>
    <t>Таблица 34.1</t>
  </si>
  <si>
    <t>По необесцененным финансовым активам,</t>
  </si>
  <si>
    <t>по финансовым активам, в обязательном порядке классифицируемым как оцениваемые по справедливой стоимости через прибыль или убыток</t>
  </si>
  <si>
    <t>по финансовым активам, классифицируемым как оцениваемые по справедливой стоимости через прибыль или убыток по усмотрению некредитной финансовой организации</t>
  </si>
  <si>
    <t>по финансовым активам, оцениваемым по справедливой стоимости через прочий совокупный доход: долговым инструментам</t>
  </si>
  <si>
    <t>по финансовым активам, оцениваемым по амортизированной стоимости: средствам в кредитных организациях и банках-нерезидентах</t>
  </si>
  <si>
    <t>по финансовым активам, оцениваемым по амортизированной стоимости: выданным займам и прочим размещенным средствам</t>
  </si>
  <si>
    <t>По кредитно-обесцененным финансовым активам,</t>
  </si>
  <si>
    <t>Таблица 37.1</t>
  </si>
  <si>
    <t>Средства в кредитных организациях и банках-нерезидентах</t>
  </si>
  <si>
    <t>Займы выданные и прочие размещенные средства</t>
  </si>
  <si>
    <t>Дебиторская задолженность</t>
  </si>
  <si>
    <t>Отчисления в оценочный резерв (восстановление оценочного резерва) под ожидаемые кредитные убытки</t>
  </si>
  <si>
    <t>Средства, списанные как безнадежные</t>
  </si>
  <si>
    <t>Таблица 41.1</t>
  </si>
  <si>
    <t>Раздел I. Выручка и комиссионные доходы от деятельности по организации торгов</t>
  </si>
  <si>
    <t>Сервисные сборы</t>
  </si>
  <si>
    <t>Выручка от оказания услуг по листингу</t>
  </si>
  <si>
    <t>Комиссионные доходы по организации торгов на фондовом рынке</t>
  </si>
  <si>
    <t>Комиссионные доходы по организации торгов на валютном рынке</t>
  </si>
  <si>
    <t>Комиссионные доходы по организации торгов на срочном рынке</t>
  </si>
  <si>
    <t>Комиссионные доходы по организации торгов на товарном рынке</t>
  </si>
  <si>
    <t>Раздел II. Выручка от оказания услуг по ведению реестра владельцев ценных бумаг</t>
  </si>
  <si>
    <t>Выручка от оказания от услуг по ведению реестра владельцев ценных бумаг</t>
  </si>
  <si>
    <t>Выручка от оказания услуг зарегистрированным лицам</t>
  </si>
  <si>
    <t>Выручка по приему-передаче системы ведения реестра</t>
  </si>
  <si>
    <t>Выручка от оказания услуг по участию в общих собраниях акционеров</t>
  </si>
  <si>
    <t>Выручка от оказания услуг, связанных с корпоративными действиями эмитента</t>
  </si>
  <si>
    <t>Выручка от оказания услуг по подготовке выпусков ценных бумаг</t>
  </si>
  <si>
    <t>Выручка по оказанию услуг по выплате доходов по ценным бумагам</t>
  </si>
  <si>
    <t>Раздел III. Выручка от клиринговой деятельности, деятельности по оказанию услуг центрального контрагента, репозитарной деятельности</t>
  </si>
  <si>
    <t>Выручка от оказания услуг клирингового обслуживания на фондовом рынке</t>
  </si>
  <si>
    <t>Выручка от оказания услуг клирингового обслуживания на валютном рынке</t>
  </si>
  <si>
    <t>Выручка от оказания услуг клирингового обслуживания на срочном рынке</t>
  </si>
  <si>
    <t>Выручка от оказания услуг клирингового обслуживания на товарном рынке</t>
  </si>
  <si>
    <t>Выручка от оказания услуг клирингового обслуживания: сервисные сборы</t>
  </si>
  <si>
    <t>Выручка от оказания услуг от осуществления функций центрального контрагента на фондовом рынке</t>
  </si>
  <si>
    <t>Выручка от оказания услуг от осуществления функций центрального контрагента на валютном рынке</t>
  </si>
  <si>
    <t>Выручка от оказания услуг от осуществления функций центрального контрагента на срочном рынке</t>
  </si>
  <si>
    <t>Выручка от оказания услуг от осуществления функций центрального контрагента на товарном рынке</t>
  </si>
  <si>
    <t>Выручка от оказания услуг от осуществления функций центрального контрагента: сервисные сборы</t>
  </si>
  <si>
    <t>Выручка от оказания репозитарных услуг</t>
  </si>
  <si>
    <t>Раздел IV. Выручка от оказания услуг по деятельности депозитария</t>
  </si>
  <si>
    <t>Выручка от оказания услуг по ведению счетов депо, хранению и учету ценных бумаг</t>
  </si>
  <si>
    <t>Выручка от оказания услуг за проведение операций по счетам депо</t>
  </si>
  <si>
    <t>Выручка от оказания услуг расчетного депозитария</t>
  </si>
  <si>
    <t>Выручка от оказания услуг по ответственному хранению ценных бумаг</t>
  </si>
  <si>
    <t>Выручка от оказания услуг по учету финансовых инструментов, не квалифицированных в качестве ценных бумаг</t>
  </si>
  <si>
    <t>Выручка от оказания сопутствующих услуг по депозитарной деятельности</t>
  </si>
  <si>
    <t>Раздел V. Комиссионные доходы от брокерской деятельности</t>
  </si>
  <si>
    <t>Комиссионные доходы от клиентских операций на фондовом рынке</t>
  </si>
  <si>
    <t>Комиссионные доходы от клиентских операций на срочном рынке</t>
  </si>
  <si>
    <t>Комиссионные доходы от клиентских операций на валютном рынке</t>
  </si>
  <si>
    <t>Комиссионные доходы от клиентских операций на товарном рынке</t>
  </si>
  <si>
    <t>Комиссионные доходы от прочих клиентских операций</t>
  </si>
  <si>
    <t>Комиссионные доходы за перечисление денежных средств</t>
  </si>
  <si>
    <t>Выручка от оказания услуг по размещению ценных бумаг</t>
  </si>
  <si>
    <t>Раздел VI. Выручка по другим видам деятельности</t>
  </si>
  <si>
    <t>Выручка от оказания услуг специализированного депозитария по учету, контролю и хранению имущества (за исключением услуг по хранению ценных бумаг)</t>
  </si>
  <si>
    <t>Выручка от оказания услуг по доверительному управлению</t>
  </si>
  <si>
    <t>Выручка от оказания услуг бюро кредитных историй</t>
  </si>
  <si>
    <t>Выручка от оказания услуг кредитного рейтингового агентства</t>
  </si>
  <si>
    <t>Выручка от оказания услуг страхового брокера</t>
  </si>
  <si>
    <t>Раздел VII. Прочие доходы по основному виду деятельности</t>
  </si>
  <si>
    <t>Агентское вознаграждение</t>
  </si>
  <si>
    <t>Выручка от оказания услуг маркет-мейкера</t>
  </si>
  <si>
    <t>Выручка от оказания услуг по обеспечению электронного документооборота</t>
  </si>
  <si>
    <t>Выручка от оказания услуг по предоставлению доступа к программному обеспечению</t>
  </si>
  <si>
    <t>Выручка от оказания информационных и консультационных услуг</t>
  </si>
  <si>
    <t>Прочая выручка по основной деятельности за оказание дополнительных услуг</t>
  </si>
  <si>
    <t>Всего</t>
  </si>
  <si>
    <t>Таблица 42.1</t>
  </si>
  <si>
    <t>Расходы по оплате труда</t>
  </si>
  <si>
    <t>Налоги и отчисления по заработной плате и прочим выплатам персоналу</t>
  </si>
  <si>
    <t>Расходы по пенсионному плану</t>
  </si>
  <si>
    <t>Расходы по прочим долгосрочным вознаграждениям</t>
  </si>
  <si>
    <t>Примечание 43. Прямые операционные расходы</t>
  </si>
  <si>
    <t>Таблица 43.1</t>
  </si>
  <si>
    <t>Расходы на услуги маркет-мейкеров</t>
  </si>
  <si>
    <t>Расходы на выплату премий</t>
  </si>
  <si>
    <t>Почтовые расходы</t>
  </si>
  <si>
    <t>Расходы на услуги депозитариев и регистраторов</t>
  </si>
  <si>
    <t>Расходы по комиссии за клиринг</t>
  </si>
  <si>
    <t>Биржевые сборы</t>
  </si>
  <si>
    <t>Расходы доверительного управляющего за счет собственных средств в отношении инвестиционных фондов</t>
  </si>
  <si>
    <t>Расходы специализированного депозитария за счет собственных средств в отношении инвестиционных фондов</t>
  </si>
  <si>
    <t>Расходы на услуги трансфер-агентов</t>
  </si>
  <si>
    <t>Расходы на технические услуги</t>
  </si>
  <si>
    <t>Примечание 46. Общие и административные расходы</t>
  </si>
  <si>
    <t>Таблица 46.1</t>
  </si>
  <si>
    <t>Расходы на информационно-телекоммуникационные услуги</t>
  </si>
  <si>
    <t>Амортизация основных средств</t>
  </si>
  <si>
    <t>Амортизация программного обеспечения и прочих нематериальных активов</t>
  </si>
  <si>
    <t>Расходы по операционной аренде</t>
  </si>
  <si>
    <t>Расходы по операциям с основными средствами и нематериальными активами</t>
  </si>
  <si>
    <t>Расходы на профессиональные услуги (охрана, связь и другие)</t>
  </si>
  <si>
    <t>Расходы по страхованию</t>
  </si>
  <si>
    <t>Расходы на рекламу и маркетинг</t>
  </si>
  <si>
    <t>Расходы на создание резервов - оценочных начислений</t>
  </si>
  <si>
    <t>Представительские расходы</t>
  </si>
  <si>
    <t>Транспортные расходы</t>
  </si>
  <si>
    <t>Командировочные расходы</t>
  </si>
  <si>
    <t>Штрафы, пени</t>
  </si>
  <si>
    <t>Расходы на услуги банков</t>
  </si>
  <si>
    <t>Расходы по уплате налогов, за исключением налога на прибыль</t>
  </si>
  <si>
    <t>Прочие административные расходы</t>
  </si>
  <si>
    <t>Таблица 47.1</t>
  </si>
  <si>
    <t>Доходы от аренды, кроме доходов от аренды инвестиционного имущества</t>
  </si>
  <si>
    <t>Доходы от восстановления (уменьшения) сумм резервов под обесценение по прочим активам</t>
  </si>
  <si>
    <t>Доходы от списания кредиторской задолженности</t>
  </si>
  <si>
    <t>Доходы от списания прочих обязательств и восстановления резервов - оценочных обязательств</t>
  </si>
  <si>
    <t>Неустойки (штрафы, пени), поступления в возмещение убытков</t>
  </si>
  <si>
    <t>Доходы (кроме процентных) по полученным кредитам, привлеченным средствам и выпущенным долговым ценным бумагам</t>
  </si>
  <si>
    <t>Таблица 47.2</t>
  </si>
  <si>
    <t>Расходы (кроме процентных) по полученным кредитам, привлеченным средствам и выпущенным долговым ценным бумагам</t>
  </si>
  <si>
    <t>Расходы на списание безнадежной дебиторской задолженности</t>
  </si>
  <si>
    <t>Расходы по созданию резервов под обесценение по прочим активам</t>
  </si>
  <si>
    <t>Расходы на благотворительность, осуществление спортивных мероприятий, отдыха, мероприятий культурно-просветительского характера</t>
  </si>
  <si>
    <t>Таблица 48.1</t>
  </si>
  <si>
    <t>Текущие расходы (доходы) по налогу на прибыль</t>
  </si>
  <si>
    <t>Налог на прибыль, уплаченный (возмещенный) за предыдущие отчетные периоды, штрафы, пени по налогу на прибыль</t>
  </si>
  <si>
    <t>Изменение отложенного налогового обязательства (актива)</t>
  </si>
  <si>
    <t>Итого, в том числе:</t>
  </si>
  <si>
    <t>расход (доход) по отложенному налогу на прибыль, отраженный в составе прочего совокупного дохода</t>
  </si>
  <si>
    <t>расходы (доходы) по налогу на прибыль</t>
  </si>
  <si>
    <t>Таблица 48.2</t>
  </si>
  <si>
    <t>доходы, не принимаемые к налогообложению</t>
  </si>
  <si>
    <t>расходы, не принимаемые к налогообложению</t>
  </si>
  <si>
    <t>Непризнанные налоговые убытки, перенесенные на будущие периоды</t>
  </si>
  <si>
    <t>Использование ранее не признанных налоговых убытков</t>
  </si>
  <si>
    <t>Воздействие изменения ставки налога на прибыль</t>
  </si>
  <si>
    <t>Расходы (доходы) по налогу на прибыль</t>
  </si>
  <si>
    <t>Таблица 48.4</t>
  </si>
  <si>
    <t>Отражено в составе прибыли или убытка</t>
  </si>
  <si>
    <t>Отражено в составе прочего совокупного дохода</t>
  </si>
  <si>
    <t>Раздел I. Налоговое воздействие временных разниц, уменьшающих налогооблагаемую базу, и отложенного налогового убытка</t>
  </si>
  <si>
    <t>Общая сумма отложенного налогового актива</t>
  </si>
  <si>
    <t>Отложенный налоговый актив по налоговому убытку, перенесенному на будущие периоды</t>
  </si>
  <si>
    <t>Отложенный налоговый актив до зачета с отложенными налоговыми обязательствами</t>
  </si>
  <si>
    <t>Раздел II. Налоговое воздействие временных разниц, увеличивающих налогооблагаемую базу</t>
  </si>
  <si>
    <t>Общая сумма отложенного налогового обязательства</t>
  </si>
  <si>
    <t>Чистый отложенный налоговый актив (обязательство)</t>
  </si>
  <si>
    <t>Признанный отложенный налоговый актив (обязательство)</t>
  </si>
  <si>
    <t>ОТЧЕТ ОБ ИЗМЕНЕНИЯХ СОБСТВЕННОГО КАПИТАЛА НЕКРЕДИТНОЙ ФИНАНСОВОЙ ОРГАНИЗАЦИИ</t>
  </si>
  <si>
    <t>Код формы по ОКУД: 0420004</t>
  </si>
  <si>
    <t>Примечания к строкам</t>
  </si>
  <si>
    <t>Собственные акции (доли участия), 
выкупленные у акционеров (участников)</t>
  </si>
  <si>
    <t>Резерв переоценки долевых инструментов, оцениваемых по справедливой стоимости 
через прочий совокупный доход</t>
  </si>
  <si>
    <t>Резерв переоценки долговых инструментов, оцениваемых по справедливой стоимости 
через прочий совокупный доход</t>
  </si>
  <si>
    <t>Оценочный резерв под обесценение долговых инструментов, оцениваемых по справедливой стоимости через прочий совокупный доход</t>
  </si>
  <si>
    <t>Резерв переоценки обязательств по вознаграждениям работникам по окончании трудовой деятельности, не ограниченным фиксируемыми платежами</t>
  </si>
  <si>
    <t>Резерв хеджирования долевых инструментов, оцениваемых по справедливой стоимости 
через прочий совокупный доход</t>
  </si>
  <si>
    <t>Резерв хеджирования денежных потоков</t>
  </si>
  <si>
    <t>Остаток на</t>
  </si>
  <si>
    <t>Изменения вследствие выявленных ошибок</t>
  </si>
  <si>
    <t>Изменения вследствие изменения учетной политики</t>
  </si>
  <si>
    <t>01</t>
  </si>
  <si>
    <t xml:space="preserve"> г.,</t>
  </si>
  <si>
    <t>пересмотренный</t>
  </si>
  <si>
    <t>Прочий совокупный доход (расход) за предыдущий отчетный период, 
в том числе:</t>
  </si>
  <si>
    <t>прочий совокупный доход (расход), не подлежащий переклассификации 
в состав прибыли или убытка в последующих периодах</t>
  </si>
  <si>
    <t>прочий совокупный доход (расход), подлежащий переклассификации в состав прибыли или убытка в последующих периодах</t>
  </si>
  <si>
    <t>Дополнительный выпуск акций (дополнительные вклады участников общества, вклады третьих лиц, принимаемых в общество)</t>
  </si>
  <si>
    <t>Выкуп у акционеров (участников) (продажа) собственных акций 
(долей участия)</t>
  </si>
  <si>
    <t>Дивиденды и иные аналогичные выплаты в пользу акционеров (участников)</t>
  </si>
  <si>
    <t>Прочие взносы акционеров (участников)</t>
  </si>
  <si>
    <t>Прочие распределения в пользу акционеров (участников)</t>
  </si>
  <si>
    <t>Прочее движение резервов</t>
  </si>
  <si>
    <t>Прочий совокупный доход (расход) за отчетный период, в том числе:</t>
  </si>
  <si>
    <t>Выкуп у акционеров (участников) (продажа) собственных акций 
(долей)</t>
  </si>
  <si>
    <t>Распределение в пользу акционеров (участников)</t>
  </si>
  <si>
    <t>капитал, относящийся к активам (выбывающим группам), классифицированным как предназначенные для продажи</t>
  </si>
  <si>
    <t>Примечание 31. Управление капиталом</t>
  </si>
  <si>
    <t>31.1. Управление капиталом некредитной финансовой организации имеет следующие цели: соблюдение требований к капиталу, установленных законодательством Российской Федерации, обеспечение способности функционировать в качестве непрерывно действующего предприятия.</t>
  </si>
  <si>
    <t xml:space="preserve">31.3. Минимальный размер собственных средств некредитной финансовой организации, рассчитанный в порядке, установленном Банком России, должен составлять не менее 20 000 тысяч рублей. </t>
  </si>
  <si>
    <t>ОТЧЕТ О ПОТОКАХ ДЕНЕЖНЫХ СРЕДСТВ 
НЕКРЕДИТНОЙ ФИНАНСОВОЙ ОРГАНИЗАЦИИ</t>
  </si>
  <si>
    <t>Код формы по ОКУД: 0420005</t>
  </si>
  <si>
    <t xml:space="preserve">За </t>
  </si>
  <si>
    <t>Раздел I. Денежные потоки от операционной деятельности</t>
  </si>
  <si>
    <t>Поступления от продажи и погашения финансовых активов или от размещения финансовых обязательств, в обязательном порядке классифицируемых как оцениваемые по справедливой стоимости через прибыль или убыток</t>
  </si>
  <si>
    <t>Платежи в связи с приобретением финансовых активов или погашением финансовых обязательств, в обязательном порядке классифицируемых как оцениваемые по справедливой стоимости через прибыль или убыток</t>
  </si>
  <si>
    <t>Денежные поступления от предоставления услуг и полученные комиссии</t>
  </si>
  <si>
    <t>Денежные выплаты поставщикам за 
товары и услуги</t>
  </si>
  <si>
    <t>Проценты полученные</t>
  </si>
  <si>
    <t>Проценты уплаченные</t>
  </si>
  <si>
    <t>Поступления в результате распределения прибыли (дивидендов) от дочерних, ассоциированных, совместно контролируемых предприятий</t>
  </si>
  <si>
    <t>Средства, полученные для перечисления клиентам доходов по ценным бумагам, за минусом средств, перечисленных клиентам</t>
  </si>
  <si>
    <t>Выплата заработной платы и прочего вознаграждения сотрудникам</t>
  </si>
  <si>
    <t>Оплата прочих административных и операционных расходов</t>
  </si>
  <si>
    <t>Уплаченный налог на прибыль</t>
  </si>
  <si>
    <t>Прочие денежные потоки от операционной деятельности</t>
  </si>
  <si>
    <t>Сальдо денежных потоков от операционной деятельности</t>
  </si>
  <si>
    <t>Раздел II. Денежные потоки от инвестиционной деятельности</t>
  </si>
  <si>
    <t>Поступления от продажи основных 
средств</t>
  </si>
  <si>
    <t>Поступления от продажи инвестиционного имущества</t>
  </si>
  <si>
    <t>Поступления от продажи нематериальных активов</t>
  </si>
  <si>
    <t>Платежи в связи с приобретением, созданием, модернизацией, реконструкцией и подготовкой к использованию основных средств</t>
  </si>
  <si>
    <t>Платежи в связи с приобретением, созданием нематериальных активов</t>
  </si>
  <si>
    <t>Платежи в связи с приобретением, созданием, модернизацией, подготовкой к использованию инвестиционного имущества</t>
  </si>
  <si>
    <t>Поступления от продажи акций (долей участия) дочерних, ассоциированных, совместно контролируемых предприятий</t>
  </si>
  <si>
    <t>Платежи в связи с вложениями в акции (доли участия) дочерних, ассоциированных, совместно контролируемых предприятий</t>
  </si>
  <si>
    <t>Поступления от продажи и погашения финансовых активов, классифицируемых как оцениваемые по справедливой стоимости через прибыль или убыток по усмотрению некредитной финансовой организации</t>
  </si>
  <si>
    <t>Платежи в связи с приобретением финансовых активов, классифицируемых как оцениваемые по справедливой стоимости через прибыль или убыток по усмотрению некредитной финансовой организации</t>
  </si>
  <si>
    <t>Поступления от продажи и погашения финансовых активов, оцениваемых по справедливой стоимости через прочий совокупный доход</t>
  </si>
  <si>
    <t>Платежи в связи с приобретением финансовых активов, оцениваемых по справедливой стоимости через прочий совокупный доход</t>
  </si>
  <si>
    <t>Поступления от продажи и погашения финансовых активов, оцениваемых по амортизированной стоимости</t>
  </si>
  <si>
    <t>Платежи в связи с приобретением финансовых активов, оцениваемых по амортизированной стоимости</t>
  </si>
  <si>
    <t>Поступления доходов от сдачи инвестиционного имущества в аренду</t>
  </si>
  <si>
    <t>Прочие поступления от инвестиционной деятельности</t>
  </si>
  <si>
    <t>Прочие платежи по инвестиционной деятельности</t>
  </si>
  <si>
    <t>Сальдо денежных потоков от инвестиционной деятельности</t>
  </si>
  <si>
    <t>Раздел III. Денежные потоки от финансовой деятельности</t>
  </si>
  <si>
    <t>Поступления от размещения финансовых обязательств, классифицируемых как оцениваемые по справедливой стоимости через прибыль или убыток по усмотрению некредитной финансовой организации</t>
  </si>
  <si>
    <t>Платежи в связи с погашением финансовых обязательств, классифицируемых как оцениваемые по справедливой стоимости через прибыль или убыток по усмотрению некредитной финансовой организации</t>
  </si>
  <si>
    <t>Поступления от привлечения кредитов, займов и прочих привлеченных средств, оцениваемых по амортизированной стоимости</t>
  </si>
  <si>
    <t>Погашение кредитов, займов и прочих привлеченных средств, оцениваемых по амортизированной стоимости</t>
  </si>
  <si>
    <t>Поступления от выпуска акций, 
увеличения долей участия и внесения вкладов собственниками (участниками)</t>
  </si>
  <si>
    <t>Поступления от продажи собственных акций (долей участия)</t>
  </si>
  <si>
    <t>Платежи собственникам (участникам) в связи с выкупом у них собственных акций (долей участия) или их выходом из состава участников</t>
  </si>
  <si>
    <t>Выплаченные дивиденды</t>
  </si>
  <si>
    <t>Поступления от выпуска облигаций, векселей и других долговых ценных бумаг, оцениваемых по амортизированной стоимости</t>
  </si>
  <si>
    <t>Платежи в связи с погашением (выкупом) векселей и других долговых ценных бумаг, оцениваемых по амортизированной стоимости</t>
  </si>
  <si>
    <t>Прочие поступления от финансовой деятельности</t>
  </si>
  <si>
    <t>Прочие платежи по финансовой деятельности</t>
  </si>
  <si>
    <t>Сальдо денежных потоков от финансовой деятельности</t>
  </si>
  <si>
    <t>Сальдо денежных потоков за отчетный период</t>
  </si>
  <si>
    <t>Величина влияния изменений курса иностранной валюты по отношению к рублю</t>
  </si>
  <si>
    <t>Остаток денежных средств и их эквивалентов на начало отчетного периода</t>
  </si>
  <si>
    <t>Остаток денежных средств и их эквивалентов на конец отчетного периода</t>
  </si>
  <si>
    <t>Справедливая стоимость по уровням исходных данных</t>
  </si>
  <si>
    <t>Расходы на рекламу при оказании услуг</t>
  </si>
  <si>
    <t>Расходы по внесению информации о возникновении, переходе и прекращении утилитарного цифрового права</t>
  </si>
  <si>
    <t>Таблица 20.3</t>
  </si>
  <si>
    <t>Виды запасов</t>
  </si>
  <si>
    <t>Запасные части</t>
  </si>
  <si>
    <t>Материалы</t>
  </si>
  <si>
    <t>Инвентарь и принадлежности</t>
  </si>
  <si>
    <t>Вложения в драгоценные металлы, монеты и природные камни</t>
  </si>
  <si>
    <t>Поступление (создание)</t>
  </si>
  <si>
    <t>Увеличение (уменьшение) стоимости в результате оценки</t>
  </si>
  <si>
    <t>Перевод в другие активы и обратно</t>
  </si>
  <si>
    <t>Признание в составе расходов</t>
  </si>
  <si>
    <t>Создание резерва под обесценение</t>
  </si>
  <si>
    <t>Восстановление резерва под обесценение</t>
  </si>
  <si>
    <t xml:space="preserve">     стоимость (или оценка)</t>
  </si>
  <si>
    <t xml:space="preserve">     резерв под обесценение</t>
  </si>
  <si>
    <t>Расходы по выходным пособиям</t>
  </si>
  <si>
    <t>10.1</t>
  </si>
  <si>
    <t>10.2</t>
  </si>
  <si>
    <t>10.3</t>
  </si>
  <si>
    <t>Расходы по выпуску цифровых финансовых активов и цифровых прав</t>
  </si>
  <si>
    <t>Доходы от операций с основными средствами, капитальными вложениями в них и нематериальными активами</t>
  </si>
  <si>
    <t>Информация по договорам аренды, по условиям которых некредитная финансовая организация является арендатором</t>
  </si>
  <si>
    <t>Характер арендной деятельности арендатора</t>
  </si>
  <si>
    <t>Будущие денежные потоки, которым потенциально подвержен арендатор, не отражаемые при оценке обязательств по аренде</t>
  </si>
  <si>
    <t>Нет</t>
  </si>
  <si>
    <t xml:space="preserve">Ограничения или особые условия, связанные с договорами аренды
</t>
  </si>
  <si>
    <t>Операции продажи с обратной арендой</t>
  </si>
  <si>
    <t>Сумма договорных обязательств по договорам краткосрочной аренды, если портфель краткосрочных договоров аренды, по которому у арендатора есть договорные обязательства на конец отчетного периода, отличается от портфеля краткосрочных договоров аренды, к которому относится расход по краткосрочным договорам аренды</t>
  </si>
  <si>
    <t>Затраты арендатора, связанные с произведенными улучшениями предмета аренды, и порядок их компенсации</t>
  </si>
  <si>
    <t>Затраты арендатора, понесенные в связи с поступлением предмета аренды и приведением его в состояние, пригодное для использования в запланированных целях</t>
  </si>
  <si>
    <t>Основание и порядок расчета процентной ставки по договору аренды</t>
  </si>
  <si>
    <t>Допущения, использованные при определении переменных арендных платежей</t>
  </si>
  <si>
    <t>Арендатор в соответствии со ст. 157.1 и п. 2 ст. 615 ГК РФ не вправе без письменного согласия Арендодателя сдавать объект в субаренду (поднаем).</t>
  </si>
  <si>
    <t>Информация о пересмотре фактической стоимости активов в форме права пользования и обязательства по аренде</t>
  </si>
  <si>
    <t>Таблица 47.1.2</t>
  </si>
  <si>
    <t>Статья бухгалтерского баланса</t>
  </si>
  <si>
    <t>Примечание</t>
  </si>
  <si>
    <t>Основные средства и капитальные вложения в них</t>
  </si>
  <si>
    <t>Инвестиционное имущество и капитальные вложения в него</t>
  </si>
  <si>
    <t>Финансовые обязательства, оцениваемые по амортизированной стоимости: кредиты, займы и прочие привлеченные средства</t>
  </si>
  <si>
    <t>Таблица 47.1.3</t>
  </si>
  <si>
    <t>Активы и обязательства по договорам аренды, в соответствии с условиями которых некредитная финансовая организация является арендатором</t>
  </si>
  <si>
    <t>Денежные потоки от операционной деятельности, в том числе:</t>
  </si>
  <si>
    <t>проценты уплаченные</t>
  </si>
  <si>
    <t>Денежные потоки от финансовой деятельности, в том числе:</t>
  </si>
  <si>
    <t>платежи по договорам аренды, в отношении которых арендатор не признает активы в форме права пользования и обязательства по договорам аренды</t>
  </si>
  <si>
    <t>переменные арендные платежи, не включенные в оценку обязательств по аренде</t>
  </si>
  <si>
    <t>платежи в погашение обязательств по договорам аренды</t>
  </si>
  <si>
    <t>Итого отток денежных средств</t>
  </si>
  <si>
    <t>Таблица 44.1</t>
  </si>
  <si>
    <t>По финансовым обязательствам, классифицируемым как оцениваемые по справедливой стоимости через прибыль или убыток по усмотрению некредитной финансовой организации</t>
  </si>
  <si>
    <t>По финансовым обязательствам, оцениваемым по амортизированной стоимости: кредитам, займам и прочим привлеченным средствам</t>
  </si>
  <si>
    <t>По финансовым обязательствам, оцениваемым по амортизированной стоимости: средствам клиентов</t>
  </si>
  <si>
    <t>По финансовым обязательствам, оцениваемым по амортизированной стоимости: выпущенным долговым ценным бумагам</t>
  </si>
  <si>
    <t>По обязательствам по аренде</t>
  </si>
  <si>
    <t>Прочие процентные расходы</t>
  </si>
  <si>
    <t xml:space="preserve">Итого
</t>
  </si>
  <si>
    <t>Примечание 52.4</t>
  </si>
  <si>
    <t>Примечание 52.6</t>
  </si>
  <si>
    <t>Примечание 52.8</t>
  </si>
  <si>
    <t>Примечание 52.12</t>
  </si>
  <si>
    <t>Примечание 52.13</t>
  </si>
  <si>
    <t>Примечание 52.14</t>
  </si>
  <si>
    <t xml:space="preserve">Примечание 52.16 </t>
  </si>
  <si>
    <t>Примечание 52.16</t>
  </si>
  <si>
    <t>(тыс.руб.)</t>
  </si>
  <si>
    <t>за</t>
  </si>
  <si>
    <t>Примечание 24. Финансовые обязательства, оцениваемые</t>
  </si>
  <si>
    <t>по амортизированной стоимости: кредиты, займы и прочие привлеченные средства</t>
  </si>
  <si>
    <t>Обязательства по аренде</t>
  </si>
  <si>
    <t>сделки репо</t>
  </si>
  <si>
    <t>обязательства по возврату полученного денежного обеспечения</t>
  </si>
  <si>
    <t>Прочие средства, привлеченные от кредитных организаций,</t>
  </si>
  <si>
    <t>Прочие средства, привлеченные от государственных организаций,</t>
  </si>
  <si>
    <t>Прочие средства, привлеченные от других юридических лиц,</t>
  </si>
  <si>
    <t>Прочие средства, привлеченные от физических лиц,</t>
  </si>
  <si>
    <t>Таблица 24.1</t>
  </si>
  <si>
    <t>Анализ процентных ставок и сроков погашения</t>
  </si>
  <si>
    <t>Процентные ставки</t>
  </si>
  <si>
    <t>Сроки погашения</t>
  </si>
  <si>
    <t>Обязательства по возврату полученного денежного обеспечения</t>
  </si>
  <si>
    <t>Срочные заемные средства, привлеченные от других юридических лиц</t>
  </si>
  <si>
    <t>Прочие средства, привлеченные от кредитных организаций</t>
  </si>
  <si>
    <t>Прочие средства, привлеченные от государственных организаций</t>
  </si>
  <si>
    <t>Прочие средства, привлеченные от физических лиц</t>
  </si>
  <si>
    <t>Средства, привлеченные по сделкам репо</t>
  </si>
  <si>
    <t>Таблица 24.3</t>
  </si>
  <si>
    <t>41.1</t>
  </si>
  <si>
    <t>Платежи в погашение обязательств по договорам аренды</t>
  </si>
  <si>
    <t>Характером арендной деятельности  является заключенный  в отчетном периоде договор аренды нежилых помещений для офиса, который попадает в сферу применения МСФО (IFRS) 16 "Международный стандарт финансовой отчетности (IFRS) 16 "Аренда",  Положения Банка России от 22.03.2018 N 635-П "О порядке отражения на счетах бухгалтерского учета договоров аренды некредитными финансовыми организациями. Договор заключен на срок менее года и в соответствии со ст. 651 ГК РФ не подлежит государственной регистрации.</t>
  </si>
  <si>
    <t>Активы в форме права пользования, относящиеся к основным средствам, после первоначального признания оцениваются арендатором с применением модели учета по первоначальной стоимости за вычетом накопленной амортизации и накопленных убытков от обесценения. Обязательство по договору аренды переоценивается только в случае изменения денежных потоков.</t>
  </si>
  <si>
    <t>Балансовая стоимость на 01 января 2024 года, в том числе:</t>
  </si>
  <si>
    <t>Примечание 5. Денежные средства</t>
  </si>
  <si>
    <t>Балансовая стоимость на 01.01.2024 г., в том числе:</t>
  </si>
  <si>
    <t>Выверка изменений полной балансовой стоимости денежных средств</t>
  </si>
  <si>
    <t>Выверка изменений оценочного резерва под ожидаемые кредитные убытки по денежным средствам</t>
  </si>
  <si>
    <t>Примечание 34. Процентные доходы</t>
  </si>
  <si>
    <t>Оценочный резерв под ожидаемые кредитные убытки на 01.01 2024 г.</t>
  </si>
  <si>
    <t>Примечание 44. Процентные расходы</t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</si>
  <si>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(IAS) 24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</si>
  <si>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13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9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</si>
  <si>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7</t>
    </r>
  </si>
  <si>
    <r>
      <t>МСФО (IFRS) 7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9</t>
    </r>
  </si>
  <si>
    <r>
      <t>МСФО (IFRS) 9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7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</si>
  <si>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(IAS) 27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</si>
  <si>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(IAS) 19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</si>
  <si>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5</t>
    </r>
  </si>
  <si>
    <r>
      <t>МСФО (IAS) 1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(IAS) 37</t>
    </r>
  </si>
  <si>
    <r>
      <t>МСФО (IAS) 17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9</t>
    </r>
  </si>
  <si>
    <r>
      <t>МСФО (IAS) 32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(IFRS) 7</t>
    </r>
  </si>
  <si>
    <r>
      <t>МСФО (IAS) 10</t>
    </r>
    <r>
      <rPr>
        <sz val="10"/>
        <rFont val="Times New Roman"/>
        <family val="1"/>
        <charset val="204"/>
      </rPr>
      <t xml:space="preserve">, </t>
    </r>
    <r>
      <rPr>
        <sz val="10"/>
        <color rgb="FF0000FF"/>
        <rFont val="Times New Roman"/>
        <family val="1"/>
        <charset val="204"/>
      </rPr>
      <t>МСФО (IAS) 32</t>
    </r>
  </si>
  <si>
    <t>по дебиторской задолженности по финансовой аренде</t>
  </si>
  <si>
    <t>Анализ изменений оценочного резерва под ожидаемые кредитные убытки по финансовым активам, оцениваемым по амортизированной стоимости</t>
  </si>
  <si>
    <t>Анализ изменений оценочного резерва под ожидаемые кредитные убытки по финансовым активам, оцениваемым по амортизированной стоимости (сравнительные данные)</t>
  </si>
  <si>
    <t>Примечание 47. Прочие доходы и расходы</t>
  </si>
  <si>
    <t>Потоки денежных средств по договорам аренды, в соответствии с условиями которых некредитная финансовая организация является арендатором</t>
  </si>
  <si>
    <t>Расход (доход) по налогу на прибыль, отраженный в составе прибыли (убытка) в разрезе компонентов</t>
  </si>
  <si>
    <t>Сопоставление теоретического расхода по налогу на прибыль с фактическим расходом по налогу на прибыль</t>
  </si>
  <si>
    <t>Примечание 10. Средства в кредитных организациях и банках-нерезидентах</t>
  </si>
  <si>
    <t>Выверка изменений оценочного резерва под ожидаемые кредитные убытки по средствам в кредитных организациях и банках-нерезидентах</t>
  </si>
  <si>
    <t>Информация по номинальным процентным ставкам и ожидаемым срокам погашения по средствам в кредитных организациях и банках-нерезидентах</t>
  </si>
  <si>
    <t>Выверка изменений полной балансовой стоимости дебиторской задолженности</t>
  </si>
  <si>
    <t>Выверка изменений оценочного резерва под ожидаемые кредитные убытки по дебиторской задолженности</t>
  </si>
  <si>
    <t>Анализ изменений запасов</t>
  </si>
  <si>
    <t>Анализ изменений оценочного резерва под обесценение прочих активов</t>
  </si>
  <si>
    <t>Примечание 24. Финансовые обязательства, оцениваемые по амортизированной стоимости: кредиты, займы и прочие привлеченные средства</t>
  </si>
  <si>
    <t>Примечание 29. Прочие обязательства</t>
  </si>
  <si>
    <t>Примечание 42. Расходы на персонал</t>
  </si>
  <si>
    <t>до 51 дня</t>
  </si>
  <si>
    <t>Обесценение ОС</t>
  </si>
  <si>
    <t>Примечание 37. Оценочные резервы под ожидаемые кредитные убытки по финансовым активам, оцениваемым по амортизированной стоимости</t>
  </si>
  <si>
    <t>Примечание 41. Выручка от оказания услуг и комиссионные доходы</t>
  </si>
  <si>
    <t>Чувствительность капитала к допустимым изменениям в процентных ставках</t>
  </si>
  <si>
    <t>Чувствительность капитала к допустимым изменениям в процентных ставках (сравнительные данны)</t>
  </si>
  <si>
    <t>Обзор финансовых активов и обязательств некредитной финансовой организации в разрезе основных валют</t>
  </si>
  <si>
    <t>Анализ справедливой стоимости по уровням иерархии справедливой стоимости и балансовая стоимость финансовых активов и обязательств, не оцениваемых по справедливой стоимости</t>
  </si>
  <si>
    <t>Компоненты денежных средств и их эквивалентов</t>
  </si>
  <si>
    <t>Выверка изменений полной балансовой стоимости средств в кредитных организациях и банках-нерезидентах</t>
  </si>
  <si>
    <t>Примечание 1. Основная деятельность некредитной финансовой организации</t>
  </si>
  <si>
    <t>Примечание 20. Прочие активы</t>
  </si>
  <si>
    <t>Резерв под обесценение на 31.12.2024 г.</t>
  </si>
  <si>
    <t>2025</t>
  </si>
  <si>
    <t>Таблица 6.1</t>
  </si>
  <si>
    <t>Ценные бумаги, удерживаемые для торговли</t>
  </si>
  <si>
    <t>Прочие долевые инструменты, удерживаемые для торговли</t>
  </si>
  <si>
    <t>Производные финансовые инструменты, от которых ожидается увеличение экономических выгод</t>
  </si>
  <si>
    <t>Встроенные производные финансовые инструменты, от которых ожидается увеличение экономических выгод</t>
  </si>
  <si>
    <t>Займы выданные и депозиты в кредитных организациях и банках-нерезидентах, в обязательном порядке классифицируемые как оцениваемые по справедливой стоимости через прибыль или убыток</t>
  </si>
  <si>
    <t>5(1)</t>
  </si>
  <si>
    <t>Цифровые финансовые активы, в обязательном порядке классифицируемые как оцениваемые по справедливой стоимости через прибыль или убыток</t>
  </si>
  <si>
    <t>6.1.1. Состав строки 1 таблицы раскрывается в таблице 6.2 настоящего примечания.</t>
  </si>
  <si>
    <t>6.1.2. Состав строки 3 таблицы раскрывается в примечании 55 настоящего приложения.</t>
  </si>
  <si>
    <t>6.1.3. Состав строки 5 таблицы раскрывается в таблице 6.3 настоящего примечания.</t>
  </si>
  <si>
    <t>6.1.4. Информация о реклассификации долговых инструментов в категорию финансовых активов, классифицируемых как оцениваемые по справедливой стоимости через прибыль или убыток, представлена в таблице 6.4 настоящего примечания. Информация о реклассификации из категории финансовых активов, оцениваемых по амортизированной стоимости, представлена в таблице 8.5 примечания 8 и таблице 37.2 примечания 37 настоящего приложения.</t>
  </si>
  <si>
    <t>Порядок составления таблицы 6.1 и пояснений к ней</t>
  </si>
  <si>
    <t>1. В таблице раскрывается состав статьи бухгалтерского баланса "Финансовые активы, в обязательном порядке классифицируемые как оцениваемые по справедливой стоимости через прибыль или убыток".</t>
  </si>
  <si>
    <t>2. По строкам 1 - 5(1) таблицы отражаются остатки по соответствующим счетам бухгалтерского учета в соответствии с приложением 8.1 к настоящему Положению.</t>
  </si>
  <si>
    <t>3. По строке 6 таблицы отражается сумма значений по строкам 1 - 5(1).</t>
  </si>
  <si>
    <t>Примечание 6. Финансовые активы, в обязательном порядке классифицируемые как оцениваемые по справедливой стоимости через прибыль или убыток</t>
  </si>
  <si>
    <t>Финансовые активы, в обязательном порядке классифицируемые как оцениваемые по справедливой стоимости через прибыль или убыток</t>
  </si>
  <si>
    <t>Долевые ценные бумаги, удерживаемые для торговли,
в том числе:</t>
  </si>
  <si>
    <t>Долговые ценные бумаги, удерживаемые для торговли,
в том числе:</t>
  </si>
  <si>
    <t>1. В таблице раскрывается информация о ценных бумагах, удерживаемых для торговли.</t>
  </si>
  <si>
    <t>2. По строке 1 таблицы отражается сумма значений по строкам 2 - 4.</t>
  </si>
  <si>
    <t>3. По строке 5 таблицы отражается сумма значений по строкам 6 - 11.</t>
  </si>
  <si>
    <t>4. По строкам 2 - 4, 6 - 11 отражаются остатки по соответствующим счетам бухгалтерского учета в соответствии с приложением 8.1 настоящего Положения.</t>
  </si>
  <si>
    <t>5. По строке 12 таблицы отражается сумма значений по строкам 1 и 5.</t>
  </si>
  <si>
    <t>Таблица 6.2.</t>
  </si>
  <si>
    <t>31 декабря 2024 г.</t>
  </si>
  <si>
    <t>Балансовая стоимость на 31 декабря 2024 года, в том числе:</t>
  </si>
  <si>
    <t>Примечание 2. Экономическая среда, в которой некредитная финансовая организация осуществляет свою деятельность</t>
  </si>
  <si>
    <t>Примечание 3. Основы составления отчетности</t>
  </si>
  <si>
    <t>Примечание 4. Краткое изложение принципов учетной политики, важные оценки и профессиональные суждения в применении учетной политики</t>
  </si>
  <si>
    <t>13,47 % - 20,25 % (RUB)</t>
  </si>
  <si>
    <t>Балансовая стоимость на 31.12.2024 г., в том числе:</t>
  </si>
  <si>
    <t>Таблица 32.1</t>
  </si>
  <si>
    <t>Доходы за вычетом расходов (расходы за вычетом доходов) от торговых операций</t>
  </si>
  <si>
    <t>Доходы за вычетом расходов (расходы за вычетом доходов) от переоценки</t>
  </si>
  <si>
    <t>Доходы за вычетом расходов (расходы за вычетом доходов), связанные с отнесением на финансовый результат разницы между стоимостью приобретения финансовых инструментов и их справедливой стоимостью при первоначальном признании</t>
  </si>
  <si>
    <t>Доходы за вычетом расходов (расходы за вычетом доходов), связанные с отнесением на финансовый результат разницы между стоимостью приобретения финансовых инструментов и их справедливой стоимостью после первоначального признания</t>
  </si>
  <si>
    <t>производные финансовые инструменты, от которых ожидается увеличение экономических выгод</t>
  </si>
  <si>
    <t>производные финансовые инструменты, от которых ожидается уменьшение экономических выгод</t>
  </si>
  <si>
    <t>Номер показателя</t>
  </si>
  <si>
    <t>Примечание 32. Доходы за вычетом расходов (расходы за вычетом доходов) от операций с финансовыми инструментами, в обязательном порядке классифицируемыми как оцениваемые по справедливой стоимости через прибыль или убыток</t>
  </si>
  <si>
    <t>Финансовые активы,
в том числе:</t>
  </si>
  <si>
    <t>ценные бумаги</t>
  </si>
  <si>
    <t>прочие долевые инструменты</t>
  </si>
  <si>
    <t>займы выданные и депозиты в кредитных организациях и банках-нерезидентах</t>
  </si>
  <si>
    <t>Финансовые обязательства, в том числе:</t>
  </si>
  <si>
    <t xml:space="preserve"> 
обязательства по обратной поставке ценных бумаг по договорам репо</t>
  </si>
  <si>
    <t>Текстовое пояснение</t>
  </si>
  <si>
    <t>Примечание 12. Финансовые активы, оцениваемые по амортизированной стоимости: дебиторская задолженность</t>
  </si>
  <si>
    <t>Примечание 19. Основные средства и капитальные вложения в них</t>
  </si>
  <si>
    <t>Примечание 26. Финансовые обязательства, оцениваемые по амортизированной стоимости: кредиторская задолженность</t>
  </si>
  <si>
    <t>Примечание 47.1  Аренда</t>
  </si>
  <si>
    <t>Примечание 48. Налог на прибыль</t>
  </si>
  <si>
    <t>Информация о кредитном качестве финансовых активов, оцениваемых по амортизированной стоимости: дебиторской задолженности</t>
  </si>
  <si>
    <t>Информация о кредитных рейтингах долговых инструментов, оценочный резерв под ожидаемые кредитные убытки по которым оценивается в сумме, равной 12-месячным ожидаемым кредитным убыткам</t>
  </si>
  <si>
    <t>Географический анализ финансовых активов и обязательств некредитной финансовой организации</t>
  </si>
  <si>
    <t>Анализ финансовых обязательств в разрезе сроков, оставшихся до погашения (на основе договорных недисконтированных денежных потоков)</t>
  </si>
  <si>
    <t>Анализ финансовых активов и финансовых обязательств в разрезе сроков, оставшихся до погашения, на основе ожидаемых сроков погашения</t>
  </si>
  <si>
    <t>Резервы под ОКУ</t>
  </si>
  <si>
    <t>Обесценение акций</t>
  </si>
  <si>
    <t>Проврка</t>
  </si>
  <si>
    <r>
      <t>Дата вступления в силу 1 января 2025 года: Поправки к МСФО (IAS) 21 – «Отсутствие возможности обмена валют»;  Дата вступления в силу 1 января 2026 года: Поправки к МСФО (IFRS) 7, МСФО (IFRS) 9 – «Поправки к классификации и оценке финансовых инструментов»; «Ежегодные усовершенствования стандартов финансовой отчетности МСФО – том 11»</t>
    </r>
    <r>
      <rPr>
        <u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Дата вступления в силу 1 января 2027 года:  МСФО (IFRS) 18 «Представление и раскрытие информации в финансовой отчетности»; МСФО (IFRS) 19 «Дочерние организации без обязательства отчитываться публично: раскрытие информации».</t>
    </r>
  </si>
  <si>
    <t>В 2024 г. на деятельность и бухгалтерскую отчетность организаций продолжает оказывать существенное влияние комплекс факторов экономического и иного характера. Среди них, в частности, геополитическая обстановка, ограничения, введенные в отношении Российской Федерации, ее экономических субъектов и граждан отдельными государствами и их объединениями, меры, принимаемые в Российской Федерации в ответ на внешнее санкционное давление. Это обстоятельство, в свою очередь, не может не иметь последствий для организации и осуществления аудита бухгалтерской отчетности. Темп роста ВВП в 2024 году составил 4,1%, превысив верхнюю границу октябрьского прогнозного диапазона. Расширение экономической активности в 2024 году было в значительной степени обеспечено потребительским и инвестиционным спросом. По оценке Банка России, темп роста экономической активности в IV квартале 2024 года ускорился и составил 3,3% к соответствующему периоду прошлого года. Эта оценка учитывает в том числе пересмотр Росстатом исторических данных по динамике ВВП за 2022–2023 годы. Динамика внутреннего спроса продолжает значительно опережать возможности расширения производства товаров и услуг. С учетом этого для выхода экономики на траекторию сбалансированного роста требуется продолжительный период поддержания жестких денежнокредитных условий. В дальнейшем под влиянием накопления эффектов жесткой денежно-кредитной политики и нормализации бюджетной политики темпы роста внутреннего спроса замедлятся, а разрыв выпуска сократится. В обновленном прогнозе, с учетом более высокой экономической активности в конце 2024 года, траектория этого замедления предполагается несколько более плавной, чем ожидалось в октябре. Темп роста ВВП замедлится до 1,0–2,0% в 2025 году и 0,5–1,5% в 2026 году. Доля инвестиций в ВВП сохранится на высоком уровне, достигнутом в 2023–2024 годах. Вклад потребительского спроса в динамику ВВП в 2026–2027 годах будет расти по мере снижения процентных ставок и возвращения экономики к траектории сбалансированного роста. В базовом сценарии ожидается рост российской экономики на 1,5–2,5% в 2027 году.</t>
  </si>
  <si>
    <t xml:space="preserve">Корректировки на сумму доходов или расходов, не принимаемых к налогообложению в соответствии с законодательством Российской Федерации о налогах и сборах, в том числе:
</t>
  </si>
  <si>
    <r>
      <t xml:space="preserve">      Директор           </t>
    </r>
    <r>
      <rPr>
        <sz val="10"/>
        <rFont val="Times New Roman"/>
        <family val="1"/>
        <charset val="204"/>
      </rPr>
      <t xml:space="preserve">            </t>
    </r>
    <r>
      <rPr>
        <u/>
        <sz val="10"/>
        <rFont val="Times New Roman"/>
        <family val="1"/>
        <charset val="204"/>
      </rPr>
      <t xml:space="preserve">                                        </t>
    </r>
    <r>
      <rPr>
        <sz val="10"/>
        <rFont val="Times New Roman"/>
        <family val="1"/>
        <charset val="204"/>
      </rPr>
      <t xml:space="preserve">             </t>
    </r>
    <r>
      <rPr>
        <u/>
        <sz val="10"/>
        <rFont val="Times New Roman"/>
        <family val="1"/>
        <charset val="204"/>
      </rPr>
      <t xml:space="preserve">           Семенов Е.В.           </t>
    </r>
  </si>
  <si>
    <t>Поправки на доходы или расходы, принимаемые к налогообложению по ставкам налога, отличным от базовой ставки</t>
  </si>
  <si>
    <t>Налоги, уплаченные (возмещенные) за предыдущие отчетные периоды</t>
  </si>
  <si>
    <t>Не отраженные в отчетности изменения в сумме чистого отложенного налогового актива, кроме связанных с непризнанными убытками</t>
  </si>
  <si>
    <t>5.1.2. Денежные средства, использование которых ограничено, по состоянию на 31.03.2025 года включает 0 тысяч рублей (на 31.12.2024 года: 0 тысяч рублей).</t>
  </si>
  <si>
    <t>Оценочный резерв под ожидаемые кредитные убытки</t>
  </si>
  <si>
    <t>Дополнительные существенные компоненты денежных средств и их эквивалентов</t>
  </si>
  <si>
    <t>10.1.2. Средства в кредитных организациях и банках-нерезидентах, использование которых ограничено, по состоянию на 31.03.2025 года включают 0,00 тысяч рублей (на 31.12.2024 года: 0,00 тысяч рублей).</t>
  </si>
  <si>
    <t>17,75 % - 20,31 % (RUB)</t>
  </si>
  <si>
    <t>до 32 дня</t>
  </si>
  <si>
    <t>Выбытие, в том числе</t>
  </si>
  <si>
    <t>9.1</t>
  </si>
  <si>
    <t>9.2</t>
  </si>
  <si>
    <t>9.3</t>
  </si>
  <si>
    <t>Балансовая стоимость на 01 января 2025 года, в том числе:</t>
  </si>
  <si>
    <t>33.1</t>
  </si>
  <si>
    <t>33.2</t>
  </si>
  <si>
    <t>33.3</t>
  </si>
  <si>
    <t>Балансовая стоимость на 01.01.2025 г., в том числе:</t>
  </si>
  <si>
    <t>Резерв под обесценение на 01.01.2024 г.</t>
  </si>
  <si>
    <t>Резерв под обесценение на 01.01.2025 г.</t>
  </si>
  <si>
    <t>31.2. В течение 2025 года и 2024 года некредитная финансовая организация соблюдала все требования, установленные Банком России к уровню собственных средств.</t>
  </si>
  <si>
    <t>Доходы за вычетом расходов (расходы за вычетом доходов) от операций с финансовыми инструментами, в обязательном порядке классифицируемыми как оцениваемые по справедливой стоимости через прибыль или убыток (сравнительные данные)</t>
  </si>
  <si>
    <t>Оценочный резерв под ожидаемые кредитные убытки на 01.01 2025 г.</t>
  </si>
  <si>
    <t>Статистический бюллетень, расположенный на сайте ЦБ РФ https://cbr.ru/Collection/Collection/File/54999/Bbs2412r.pdf</t>
  </si>
  <si>
    <t>Текущая ставка налога на прибыль, применимая к прибыли, в 2025 году составляет 25 % (в 2024 году: 20 %).</t>
  </si>
  <si>
    <t>Налоговый убыток по реализации основных средств</t>
  </si>
  <si>
    <t>Налоговый убыток по предыдущим периодам</t>
  </si>
  <si>
    <t>Остаток на конец периода</t>
  </si>
  <si>
    <t>15.1</t>
  </si>
  <si>
    <t>25.1</t>
  </si>
  <si>
    <t>31 декабря 2024</t>
  </si>
  <si>
    <t>июня</t>
  </si>
  <si>
    <t>30 июня</t>
  </si>
  <si>
    <t>6 месяцев</t>
  </si>
  <si>
    <t>06</t>
  </si>
  <si>
    <t>по состоянию на 30.06.2025</t>
  </si>
  <si>
    <t>01.01.2025-30.06.2025</t>
  </si>
  <si>
    <t>Оценочный резерв под ожидаемые кредитные убытки на 30.06 2025 г.</t>
  </si>
  <si>
    <t>30 июня 2025 г.</t>
  </si>
  <si>
    <r>
      <t xml:space="preserve">5.1.1. По состоянию на </t>
    </r>
    <r>
      <rPr>
        <u/>
        <sz val="10"/>
        <color theme="1"/>
        <rFont val="Times New Roman"/>
        <family val="1"/>
        <charset val="204"/>
      </rPr>
      <t>30 июня 2025</t>
    </r>
    <r>
      <rPr>
        <sz val="10"/>
        <color theme="1"/>
        <rFont val="Times New Roman"/>
        <family val="1"/>
        <charset val="204"/>
      </rPr>
      <t xml:space="preserve"> года у некредитной финансовой организации были остатки денежных средств в 6</t>
    </r>
    <r>
      <rPr>
        <u/>
        <sz val="10"/>
        <color theme="1"/>
        <rFont val="Times New Roman"/>
        <family val="1"/>
        <charset val="204"/>
      </rPr>
      <t>-и</t>
    </r>
    <r>
      <rPr>
        <sz val="10"/>
        <color theme="1"/>
        <rFont val="Times New Roman"/>
        <family val="1"/>
        <charset val="204"/>
      </rPr>
      <t xml:space="preserve"> кредитных организациях (на </t>
    </r>
    <r>
      <rPr>
        <u/>
        <sz val="10"/>
        <color theme="1"/>
        <rFont val="Times New Roman"/>
        <family val="1"/>
        <charset val="204"/>
      </rPr>
      <t xml:space="preserve">31 декабря 2024 </t>
    </r>
    <r>
      <rPr>
        <sz val="10"/>
        <color theme="1"/>
        <rFont val="Times New Roman"/>
        <family val="1"/>
        <charset val="204"/>
      </rPr>
      <t>года: в 3</t>
    </r>
    <r>
      <rPr>
        <u/>
        <sz val="10"/>
        <color theme="1"/>
        <rFont val="Times New Roman"/>
        <family val="1"/>
        <charset val="204"/>
      </rPr>
      <t>-и</t>
    </r>
    <r>
      <rPr>
        <sz val="10"/>
        <color theme="1"/>
        <rFont val="Times New Roman"/>
        <family val="1"/>
        <charset val="204"/>
      </rPr>
      <t xml:space="preserve"> кредитных организациях). Совокупная сумма этих остатков составляла 696,247439 тысяч рублей (на 31.12.2024 года: 69, 43681 тысяч рублей), или 100 процентов от общей суммы денежных средств (на 31.12.2024 года: 100 процентов).</t>
    </r>
  </si>
  <si>
    <t>10.1.1. По состоянию на 30.06.2025 года у некредитной финансовой организации были остатки средств в одной кредитной организации и банках-нерезидентах (на 31.12.2024 : в одной кредитной организации и банках-нерезидентах). Совокупная сумма этих средств составляла 29 803,95264 тысяч рублей (на 31.12.2024 года: 29 505,91264 тысяч рублей), или 100 процента (процентов) от общей суммы средств в кредитных организациях и банках-нерезидентах (на 31.12.2024 года: 100,00 процентов).</t>
  </si>
  <si>
    <t>Балансовая стоимость на 30 июня 2025 года, в том числе:</t>
  </si>
  <si>
    <t>Балансовая стоимость на 30.06.2025 г., в том числе:</t>
  </si>
  <si>
    <t>Резерв под обесценение на 30.06.2025 г.</t>
  </si>
  <si>
    <t>31.4. На 30.06.2025 года величина собственных средств некредитной финансовой организации составляет 26 636,40878 тысяч рублей (на 31.12.2024 года: 28 002,89908 тысяч рублей).</t>
  </si>
  <si>
    <t>июля</t>
  </si>
  <si>
    <t>" 30 "      июля           2025 г.</t>
  </si>
  <si>
    <t>01.01.2024-31.06.2024</t>
  </si>
  <si>
    <t>Расходы на юридические и консультационные услуги и аудит</t>
  </si>
  <si>
    <t>Условный расход (доход) по налогу на прибыль</t>
  </si>
  <si>
    <t>Анализ изменений отложенных налоговых активов и отложенных налоговых обязательств</t>
  </si>
  <si>
    <t>Анализ изменений отложенных налоговых активов и отложенных налоговых обязательств (сравнительные данные)</t>
  </si>
  <si>
    <t>Итгого</t>
  </si>
  <si>
    <t>Прочие</t>
  </si>
  <si>
    <t>30 июня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</si>
</sst>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0000,"/>
  </numFmts>
  <fonts count="2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333333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1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/>
  </cellStyleXfs>
  <cellXfs count="674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4" fillId="0" borderId="0" xfId="0" applyFont="1" applyFill="1"/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top"/>
    </xf>
    <xf numFmtId="0" fontId="1" fillId="0" borderId="8" xfId="0" applyFont="1" applyFill="1" applyBorder="1" applyAlignment="1">
      <alignment horizontal="justify" vertical="top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49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justify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5" fillId="2" borderId="8" xfId="0" applyFont="1" applyFill="1" applyBorder="1" applyAlignment="1">
      <alignment horizontal="justify" vertical="center"/>
    </xf>
    <xf numFmtId="0" fontId="5" fillId="2" borderId="8" xfId="0" applyFont="1" applyFill="1" applyBorder="1" applyAlignment="1">
      <alignment horizontal="justify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3" fillId="0" borderId="0" xfId="2" applyFont="1" applyAlignment="1">
      <alignment horizontal="right"/>
    </xf>
    <xf numFmtId="0" fontId="1" fillId="2" borderId="8" xfId="0" applyFont="1" applyFill="1" applyBorder="1" applyAlignment="1">
      <alignment horizontal="justify" vertical="top"/>
    </xf>
    <xf numFmtId="0" fontId="1" fillId="0" borderId="8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justify" vertical="top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justify" vertical="top"/>
    </xf>
    <xf numFmtId="0" fontId="9" fillId="2" borderId="1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justify" vertical="top"/>
    </xf>
    <xf numFmtId="0" fontId="9" fillId="0" borderId="0" xfId="0" applyFont="1" applyFill="1" applyAlignment="1">
      <alignment horizontal="left" vertical="top"/>
    </xf>
    <xf numFmtId="0" fontId="9" fillId="2" borderId="5" xfId="0" applyFont="1" applyFill="1" applyBorder="1" applyAlignment="1">
      <alignment horizontal="justify" vertical="top"/>
    </xf>
    <xf numFmtId="0" fontId="9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justify" vertical="top"/>
    </xf>
    <xf numFmtId="0" fontId="10" fillId="0" borderId="8" xfId="0" applyFont="1" applyFill="1" applyBorder="1" applyAlignment="1">
      <alignment horizontal="justify" vertical="top"/>
    </xf>
    <xf numFmtId="0" fontId="10" fillId="0" borderId="0" xfId="0" applyFont="1" applyFill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 indent="1"/>
    </xf>
    <xf numFmtId="49" fontId="1" fillId="0" borderId="9" xfId="0" applyNumberFormat="1" applyFont="1" applyFill="1" applyBorder="1" applyAlignment="1">
      <alignment horizontal="left" vertical="top"/>
    </xf>
    <xf numFmtId="49" fontId="11" fillId="0" borderId="0" xfId="0" applyNumberFormat="1" applyFont="1" applyFill="1" applyBorder="1" applyAlignment="1">
      <alignment horizontal="center" vertical="top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10" fillId="0" borderId="0" xfId="0" applyFont="1"/>
    <xf numFmtId="0" fontId="1" fillId="0" borderId="0" xfId="0" applyFont="1" applyAlignment="1">
      <alignment horizontal="righ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165" fontId="1" fillId="0" borderId="18" xfId="0" applyNumberFormat="1" applyFont="1" applyFill="1" applyBorder="1" applyAlignment="1">
      <alignment vertical="center" wrapText="1"/>
    </xf>
    <xf numFmtId="3" fontId="10" fillId="0" borderId="0" xfId="0" applyNumberFormat="1" applyFont="1"/>
    <xf numFmtId="16" fontId="1" fillId="0" borderId="17" xfId="0" quotePrefix="1" applyNumberFormat="1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vertical="center" wrapText="1"/>
    </xf>
    <xf numFmtId="165" fontId="5" fillId="2" borderId="18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49" fontId="10" fillId="0" borderId="0" xfId="0" applyNumberFormat="1" applyFont="1"/>
    <xf numFmtId="0" fontId="10" fillId="0" borderId="0" xfId="0" quotePrefix="1" applyFo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18" xfId="1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14" fontId="10" fillId="0" borderId="18" xfId="0" applyNumberFormat="1" applyFont="1" applyBorder="1" applyAlignment="1">
      <alignment horizontal="left" vertical="center" wrapText="1"/>
    </xf>
    <xf numFmtId="0" fontId="14" fillId="0" borderId="18" xfId="0" applyFont="1" applyBorder="1" applyAlignment="1">
      <alignment vertical="center" wrapText="1"/>
    </xf>
    <xf numFmtId="0" fontId="13" fillId="0" borderId="32" xfId="1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18" xfId="1" applyFont="1" applyBorder="1" applyAlignment="1">
      <alignment horizontal="center" vertical="center" wrapText="1"/>
    </xf>
    <xf numFmtId="0" fontId="15" fillId="0" borderId="18" xfId="0" applyFont="1" applyBorder="1" applyAlignment="1">
      <alignment vertical="center" wrapText="1"/>
    </xf>
    <xf numFmtId="0" fontId="14" fillId="0" borderId="18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justify" vertical="center" wrapText="1"/>
    </xf>
    <xf numFmtId="0" fontId="10" fillId="0" borderId="18" xfId="0" applyFont="1" applyBorder="1" applyAlignment="1">
      <alignment horizontal="justify" vertical="center" wrapText="1"/>
    </xf>
    <xf numFmtId="0" fontId="15" fillId="0" borderId="18" xfId="0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horizontal="right" vertical="top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vertical="center" wrapText="1"/>
    </xf>
    <xf numFmtId="165" fontId="17" fillId="0" borderId="18" xfId="0" applyNumberFormat="1" applyFont="1" applyBorder="1" applyAlignment="1">
      <alignment vertical="center" wrapText="1"/>
    </xf>
    <xf numFmtId="165" fontId="17" fillId="0" borderId="18" xfId="0" applyNumberFormat="1" applyFont="1" applyFill="1" applyBorder="1" applyAlignment="1">
      <alignment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vertical="center" wrapText="1"/>
    </xf>
    <xf numFmtId="165" fontId="18" fillId="2" borderId="18" xfId="0" applyNumberFormat="1" applyFont="1" applyFill="1" applyBorder="1" applyAlignment="1">
      <alignment vertical="center" wrapText="1"/>
    </xf>
    <xf numFmtId="0" fontId="17" fillId="0" borderId="0" xfId="0" applyFont="1" applyAlignment="1">
      <alignment horizontal="justify" vertical="center"/>
    </xf>
    <xf numFmtId="4" fontId="20" fillId="0" borderId="0" xfId="0" applyNumberFormat="1" applyFont="1"/>
    <xf numFmtId="0" fontId="20" fillId="0" borderId="0" xfId="0" applyFont="1"/>
    <xf numFmtId="0" fontId="12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  <xf numFmtId="0" fontId="17" fillId="0" borderId="23" xfId="0" applyFont="1" applyBorder="1" applyAlignment="1">
      <alignment horizontal="center" vertical="center" wrapText="1"/>
    </xf>
    <xf numFmtId="165" fontId="17" fillId="0" borderId="26" xfId="0" applyNumberFormat="1" applyFont="1" applyFill="1" applyBorder="1" applyAlignment="1">
      <alignment vertical="center" wrapText="1"/>
    </xf>
    <xf numFmtId="165" fontId="17" fillId="0" borderId="27" xfId="0" applyNumberFormat="1" applyFont="1" applyFill="1" applyBorder="1" applyAlignment="1">
      <alignment vertical="center" wrapText="1"/>
    </xf>
    <xf numFmtId="0" fontId="17" fillId="0" borderId="23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9" fillId="2" borderId="33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165" fontId="10" fillId="0" borderId="18" xfId="0" applyNumberFormat="1" applyFont="1" applyFill="1" applyBorder="1" applyAlignment="1">
      <alignment vertical="center" wrapText="1"/>
    </xf>
    <xf numFmtId="165" fontId="10" fillId="0" borderId="18" xfId="0" applyNumberFormat="1" applyFont="1" applyBorder="1" applyAlignment="1">
      <alignment vertical="center" wrapText="1"/>
    </xf>
    <xf numFmtId="0" fontId="9" fillId="2" borderId="33" xfId="0" applyFont="1" applyFill="1" applyBorder="1" applyAlignment="1">
      <alignment horizontal="justify" vertical="center" wrapText="1"/>
    </xf>
    <xf numFmtId="0" fontId="9" fillId="2" borderId="18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justify" vertical="center"/>
    </xf>
    <xf numFmtId="0" fontId="10" fillId="0" borderId="32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vertical="center" wrapText="1"/>
    </xf>
    <xf numFmtId="165" fontId="10" fillId="0" borderId="32" xfId="0" applyNumberFormat="1" applyFont="1" applyBorder="1" applyAlignment="1">
      <alignment vertical="center" wrapText="1"/>
    </xf>
    <xf numFmtId="165" fontId="10" fillId="0" borderId="32" xfId="0" applyNumberFormat="1" applyFont="1" applyFill="1" applyBorder="1" applyAlignment="1">
      <alignment vertical="center" wrapText="1"/>
    </xf>
    <xf numFmtId="0" fontId="10" fillId="0" borderId="32" xfId="0" applyFont="1" applyBorder="1" applyAlignment="1">
      <alignment horizontal="justify" vertical="center" wrapText="1"/>
    </xf>
    <xf numFmtId="0" fontId="9" fillId="2" borderId="32" xfId="0" applyFont="1" applyFill="1" applyBorder="1" applyAlignment="1">
      <alignment horizontal="justify" vertical="center" wrapText="1"/>
    </xf>
    <xf numFmtId="4" fontId="10" fillId="0" borderId="0" xfId="0" applyNumberFormat="1" applyFont="1"/>
    <xf numFmtId="0" fontId="9" fillId="0" borderId="0" xfId="0" applyFont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165" fontId="9" fillId="2" borderId="18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33" xfId="0" applyFont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165" fontId="10" fillId="0" borderId="33" xfId="0" applyNumberFormat="1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32" xfId="0" applyFont="1" applyBorder="1" applyAlignment="1">
      <alignment horizontal="center"/>
    </xf>
    <xf numFmtId="0" fontId="9" fillId="2" borderId="32" xfId="0" applyFont="1" applyFill="1" applyBorder="1" applyAlignment="1">
      <alignment horizontal="center" vertical="center" wrapText="1"/>
    </xf>
    <xf numFmtId="165" fontId="9" fillId="2" borderId="32" xfId="0" applyNumberFormat="1" applyFont="1" applyFill="1" applyBorder="1" applyAlignment="1">
      <alignment horizontal="center" vertical="center" wrapText="1"/>
    </xf>
    <xf numFmtId="165" fontId="10" fillId="0" borderId="32" xfId="0" applyNumberFormat="1" applyFont="1" applyBorder="1" applyAlignment="1">
      <alignment horizontal="center" vertical="center" wrapText="1"/>
    </xf>
    <xf numFmtId="165" fontId="10" fillId="0" borderId="32" xfId="0" applyNumberFormat="1" applyFont="1" applyFill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vertical="center" wrapText="1"/>
    </xf>
    <xf numFmtId="165" fontId="10" fillId="2" borderId="32" xfId="0" applyNumberFormat="1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165" fontId="10" fillId="0" borderId="0" xfId="0" applyNumberFormat="1" applyFont="1"/>
    <xf numFmtId="0" fontId="9" fillId="0" borderId="0" xfId="0" applyFont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wrapText="1"/>
    </xf>
    <xf numFmtId="165" fontId="9" fillId="2" borderId="11" xfId="0" applyNumberFormat="1" applyFont="1" applyFill="1" applyBorder="1"/>
    <xf numFmtId="0" fontId="10" fillId="0" borderId="11" xfId="0" applyFont="1" applyBorder="1" applyAlignment="1">
      <alignment wrapText="1"/>
    </xf>
    <xf numFmtId="165" fontId="10" fillId="0" borderId="11" xfId="0" applyNumberFormat="1" applyFont="1" applyBorder="1"/>
    <xf numFmtId="165" fontId="10" fillId="0" borderId="11" xfId="0" applyNumberFormat="1" applyFont="1" applyFill="1" applyBorder="1"/>
    <xf numFmtId="0" fontId="10" fillId="2" borderId="13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10" fillId="2" borderId="33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9" fontId="10" fillId="0" borderId="32" xfId="0" applyNumberFormat="1" applyFont="1" applyFill="1" applyBorder="1" applyAlignment="1">
      <alignment horizontal="center" vertical="center" wrapText="1"/>
    </xf>
    <xf numFmtId="14" fontId="10" fillId="0" borderId="32" xfId="0" applyNumberFormat="1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wrapText="1"/>
    </xf>
    <xf numFmtId="164" fontId="10" fillId="0" borderId="0" xfId="0" applyNumberFormat="1" applyFont="1"/>
    <xf numFmtId="4" fontId="10" fillId="0" borderId="0" xfId="0" applyNumberFormat="1" applyFont="1" applyFill="1" applyBorder="1" applyAlignment="1">
      <alignment vertical="center" wrapText="1"/>
    </xf>
    <xf numFmtId="0" fontId="10" fillId="0" borderId="0" xfId="0" applyFont="1" applyBorder="1"/>
    <xf numFmtId="0" fontId="12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justify" vertical="center"/>
    </xf>
    <xf numFmtId="165" fontId="1" fillId="0" borderId="18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14" fontId="10" fillId="0" borderId="0" xfId="0" applyNumberFormat="1" applyFont="1"/>
    <xf numFmtId="0" fontId="10" fillId="0" borderId="0" xfId="0" applyFont="1" applyAlignment="1"/>
    <xf numFmtId="0" fontId="1" fillId="0" borderId="0" xfId="0" applyFont="1" applyAlignment="1">
      <alignment horizontal="right"/>
    </xf>
    <xf numFmtId="0" fontId="1" fillId="0" borderId="17" xfId="0" applyFont="1" applyBorder="1" applyAlignment="1">
      <alignment horizontal="center" wrapText="1"/>
    </xf>
    <xf numFmtId="0" fontId="5" fillId="2" borderId="32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vertical="center" wrapText="1"/>
    </xf>
    <xf numFmtId="165" fontId="5" fillId="2" borderId="16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/>
    <xf numFmtId="0" fontId="5" fillId="0" borderId="0" xfId="0" applyFont="1" applyAlignment="1">
      <alignment horizontal="center"/>
    </xf>
    <xf numFmtId="0" fontId="1" fillId="0" borderId="3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justify" vertical="center" wrapText="1"/>
    </xf>
    <xf numFmtId="0" fontId="5" fillId="2" borderId="18" xfId="0" applyFont="1" applyFill="1" applyBorder="1" applyAlignment="1">
      <alignment horizontal="justify" vertical="center" wrapText="1"/>
    </xf>
    <xf numFmtId="0" fontId="1" fillId="0" borderId="17" xfId="0" quotePrefix="1" applyFont="1" applyBorder="1" applyAlignment="1">
      <alignment horizontal="center" vertical="center" wrapText="1"/>
    </xf>
    <xf numFmtId="0" fontId="5" fillId="2" borderId="32" xfId="0" applyFont="1" applyFill="1" applyBorder="1" applyAlignment="1">
      <alignment vertical="center" wrapText="1"/>
    </xf>
    <xf numFmtId="165" fontId="5" fillId="2" borderId="32" xfId="0" applyNumberFormat="1" applyFont="1" applyFill="1" applyBorder="1" applyAlignment="1">
      <alignment vertical="center" wrapText="1"/>
    </xf>
    <xf numFmtId="4" fontId="1" fillId="0" borderId="18" xfId="0" applyNumberFormat="1" applyFont="1" applyBorder="1" applyAlignment="1">
      <alignment vertical="center" wrapText="1"/>
    </xf>
    <xf numFmtId="4" fontId="5" fillId="2" borderId="18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justify" vertical="center" wrapText="1"/>
    </xf>
    <xf numFmtId="0" fontId="1" fillId="0" borderId="40" xfId="0" applyFont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justify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165" fontId="1" fillId="2" borderId="18" xfId="0" applyNumberFormat="1" applyFont="1" applyFill="1" applyBorder="1" applyAlignment="1">
      <alignment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justify" vertical="center" wrapText="1"/>
    </xf>
    <xf numFmtId="0" fontId="10" fillId="0" borderId="0" xfId="0" applyFont="1" applyAlignment="1">
      <alignment wrapText="1"/>
    </xf>
    <xf numFmtId="0" fontId="10" fillId="2" borderId="17" xfId="0" applyFont="1" applyFill="1" applyBorder="1" applyAlignment="1">
      <alignment horizontal="center" vertical="center" wrapText="1"/>
    </xf>
    <xf numFmtId="165" fontId="10" fillId="2" borderId="18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wrapText="1"/>
    </xf>
    <xf numFmtId="165" fontId="10" fillId="3" borderId="18" xfId="0" applyNumberFormat="1" applyFont="1" applyFill="1" applyBorder="1" applyAlignment="1">
      <alignment vertical="center" wrapText="1"/>
    </xf>
    <xf numFmtId="16" fontId="10" fillId="0" borderId="17" xfId="0" quotePrefix="1" applyNumberFormat="1" applyFont="1" applyBorder="1" applyAlignment="1">
      <alignment horizontal="center" vertical="center" wrapText="1"/>
    </xf>
    <xf numFmtId="0" fontId="10" fillId="0" borderId="17" xfId="0" quotePrefix="1" applyFont="1" applyBorder="1" applyAlignment="1">
      <alignment horizontal="center" vertical="center" wrapText="1"/>
    </xf>
    <xf numFmtId="16" fontId="10" fillId="2" borderId="17" xfId="0" quotePrefix="1" applyNumberFormat="1" applyFont="1" applyFill="1" applyBorder="1" applyAlignment="1">
      <alignment horizontal="center" vertical="center" wrapText="1"/>
    </xf>
    <xf numFmtId="4" fontId="10" fillId="0" borderId="18" xfId="0" applyNumberFormat="1" applyFont="1" applyFill="1" applyBorder="1" applyAlignment="1">
      <alignment vertical="center" wrapText="1"/>
    </xf>
    <xf numFmtId="0" fontId="21" fillId="0" borderId="0" xfId="2" applyFont="1" applyAlignment="1">
      <alignment horizontal="left"/>
    </xf>
    <xf numFmtId="0" fontId="21" fillId="0" borderId="0" xfId="2" applyFont="1"/>
    <xf numFmtId="0" fontId="22" fillId="0" borderId="0" xfId="2" applyFont="1" applyAlignment="1">
      <alignment horizontal="center" vertical="center" wrapText="1"/>
    </xf>
    <xf numFmtId="1" fontId="9" fillId="4" borderId="37" xfId="2" applyNumberFormat="1" applyFont="1" applyFill="1" applyBorder="1" applyAlignment="1">
      <alignment horizontal="right" vertical="top" wrapText="1"/>
    </xf>
    <xf numFmtId="0" fontId="9" fillId="4" borderId="37" xfId="2" applyFont="1" applyFill="1" applyBorder="1" applyAlignment="1">
      <alignment horizontal="left" vertical="top" wrapText="1"/>
    </xf>
    <xf numFmtId="165" fontId="9" fillId="4" borderId="37" xfId="2" applyNumberFormat="1" applyFont="1" applyFill="1" applyBorder="1" applyAlignment="1">
      <alignment horizontal="right" vertical="top" wrapText="1"/>
    </xf>
    <xf numFmtId="0" fontId="21" fillId="0" borderId="0" xfId="2" applyFont="1" applyAlignment="1">
      <alignment horizontal="right" vertical="top" wrapText="1"/>
    </xf>
    <xf numFmtId="1" fontId="10" fillId="3" borderId="37" xfId="2" applyNumberFormat="1" applyFont="1" applyFill="1" applyBorder="1" applyAlignment="1">
      <alignment horizontal="right" vertical="top" wrapText="1"/>
    </xf>
    <xf numFmtId="0" fontId="10" fillId="3" borderId="37" xfId="2" applyFont="1" applyFill="1" applyBorder="1" applyAlignment="1">
      <alignment horizontal="left" vertical="top" wrapText="1"/>
    </xf>
    <xf numFmtId="165" fontId="10" fillId="3" borderId="37" xfId="2" applyNumberFormat="1" applyFont="1" applyFill="1" applyBorder="1" applyAlignment="1">
      <alignment horizontal="right" vertical="top" wrapText="1"/>
    </xf>
    <xf numFmtId="1" fontId="10" fillId="0" borderId="37" xfId="2" applyNumberFormat="1" applyFont="1" applyBorder="1" applyAlignment="1">
      <alignment horizontal="right" vertical="top" wrapText="1"/>
    </xf>
    <xf numFmtId="0" fontId="10" fillId="0" borderId="37" xfId="2" applyFont="1" applyBorder="1" applyAlignment="1">
      <alignment horizontal="left" vertical="top" wrapText="1"/>
    </xf>
    <xf numFmtId="165" fontId="10" fillId="0" borderId="37" xfId="2" applyNumberFormat="1" applyFont="1" applyBorder="1" applyAlignment="1">
      <alignment horizontal="right" vertical="top" wrapText="1"/>
    </xf>
    <xf numFmtId="165" fontId="10" fillId="0" borderId="37" xfId="2" applyNumberFormat="1" applyFont="1" applyFill="1" applyBorder="1" applyAlignment="1">
      <alignment horizontal="right" vertical="top" wrapText="1"/>
    </xf>
    <xf numFmtId="1" fontId="10" fillId="2" borderId="37" xfId="2" applyNumberFormat="1" applyFont="1" applyFill="1" applyBorder="1" applyAlignment="1">
      <alignment horizontal="right" vertical="top" wrapText="1"/>
    </xf>
    <xf numFmtId="0" fontId="10" fillId="2" borderId="37" xfId="2" applyFont="1" applyFill="1" applyBorder="1" applyAlignment="1">
      <alignment horizontal="left" vertical="top" wrapText="1"/>
    </xf>
    <xf numFmtId="165" fontId="10" fillId="2" borderId="37" xfId="2" applyNumberFormat="1" applyFont="1" applyFill="1" applyBorder="1" applyAlignment="1">
      <alignment horizontal="right" vertical="top" wrapText="1"/>
    </xf>
    <xf numFmtId="0" fontId="10" fillId="0" borderId="38" xfId="2" applyFont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23" fillId="0" borderId="0" xfId="0" applyFont="1" applyFill="1"/>
    <xf numFmtId="0" fontId="23" fillId="0" borderId="0" xfId="0" applyFont="1" applyFill="1" applyBorder="1"/>
    <xf numFmtId="0" fontId="23" fillId="0" borderId="0" xfId="0" applyFont="1"/>
    <xf numFmtId="0" fontId="1" fillId="0" borderId="16" xfId="0" applyFont="1" applyBorder="1" applyAlignment="1">
      <alignment vertical="center" wrapText="1"/>
    </xf>
    <xf numFmtId="165" fontId="1" fillId="0" borderId="16" xfId="0" applyNumberFormat="1" applyFont="1" applyBorder="1" applyAlignment="1">
      <alignment vertical="center" wrapText="1"/>
    </xf>
    <xf numFmtId="165" fontId="1" fillId="0" borderId="16" xfId="0" applyNumberFormat="1" applyFont="1" applyFill="1" applyBorder="1" applyAlignment="1">
      <alignment vertical="center" wrapText="1"/>
    </xf>
    <xf numFmtId="165" fontId="1" fillId="0" borderId="32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top"/>
    </xf>
    <xf numFmtId="0" fontId="10" fillId="2" borderId="17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/>
    </xf>
    <xf numFmtId="0" fontId="0" fillId="0" borderId="0" xfId="0" applyAlignment="1">
      <alignment horizontal="left" wrapText="1"/>
    </xf>
    <xf numFmtId="165" fontId="10" fillId="0" borderId="32" xfId="0" applyNumberFormat="1" applyFont="1" applyBorder="1"/>
    <xf numFmtId="165" fontId="24" fillId="0" borderId="18" xfId="0" applyNumberFormat="1" applyFont="1" applyFill="1" applyBorder="1" applyAlignment="1">
      <alignment vertical="center" wrapText="1"/>
    </xf>
    <xf numFmtId="0" fontId="24" fillId="0" borderId="18" xfId="0" applyFont="1" applyBorder="1" applyAlignment="1">
      <alignment vertical="center" wrapText="1"/>
    </xf>
    <xf numFmtId="0" fontId="9" fillId="2" borderId="3" xfId="0" applyFont="1" applyFill="1" applyBorder="1" applyAlignment="1">
      <alignment horizontal="justify" vertical="top"/>
    </xf>
    <xf numFmtId="0" fontId="10" fillId="2" borderId="32" xfId="0" applyFont="1" applyFill="1" applyBorder="1" applyAlignment="1">
      <alignment horizontal="center"/>
    </xf>
    <xf numFmtId="0" fontId="10" fillId="2" borderId="32" xfId="0" applyFont="1" applyFill="1" applyBorder="1" applyAlignment="1">
      <alignment wrapText="1"/>
    </xf>
    <xf numFmtId="165" fontId="10" fillId="2" borderId="32" xfId="0" applyNumberFormat="1" applyFont="1" applyFill="1" applyBorder="1"/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/>
    <xf numFmtId="0" fontId="5" fillId="2" borderId="32" xfId="0" applyFont="1" applyFill="1" applyBorder="1"/>
    <xf numFmtId="0" fontId="1" fillId="0" borderId="32" xfId="0" applyFont="1" applyBorder="1"/>
    <xf numFmtId="0" fontId="1" fillId="0" borderId="32" xfId="0" applyFont="1" applyBorder="1" applyAlignment="1">
      <alignment wrapText="1"/>
    </xf>
    <xf numFmtId="165" fontId="1" fillId="0" borderId="32" xfId="0" applyNumberFormat="1" applyFont="1" applyBorder="1" applyAlignment="1">
      <alignment vertical="center" wrapText="1"/>
    </xf>
    <xf numFmtId="0" fontId="1" fillId="2" borderId="32" xfId="0" applyFont="1" applyFill="1" applyBorder="1"/>
    <xf numFmtId="0" fontId="1" fillId="2" borderId="32" xfId="0" applyFont="1" applyFill="1" applyBorder="1" applyAlignment="1">
      <alignment wrapText="1"/>
    </xf>
    <xf numFmtId="0" fontId="5" fillId="2" borderId="32" xfId="0" applyFont="1" applyFill="1" applyBorder="1" applyAlignment="1">
      <alignment wrapText="1"/>
    </xf>
    <xf numFmtId="49" fontId="5" fillId="2" borderId="6" xfId="0" applyNumberFormat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justify"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0" fillId="0" borderId="0" xfId="0" applyFont="1" applyAlignment="1">
      <alignment wrapText="1"/>
    </xf>
    <xf numFmtId="4" fontId="20" fillId="0" borderId="0" xfId="0" applyNumberFormat="1" applyFont="1" applyFill="1" applyAlignment="1">
      <alignment wrapText="1"/>
    </xf>
    <xf numFmtId="0" fontId="20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top"/>
    </xf>
    <xf numFmtId="0" fontId="17" fillId="0" borderId="17" xfId="0" applyFont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vertical="center" wrapText="1"/>
    </xf>
    <xf numFmtId="165" fontId="18" fillId="3" borderId="18" xfId="0" applyNumberFormat="1" applyFont="1" applyFill="1" applyBorder="1" applyAlignment="1">
      <alignment vertical="center" wrapText="1"/>
    </xf>
    <xf numFmtId="0" fontId="18" fillId="3" borderId="28" xfId="0" applyFont="1" applyFill="1" applyBorder="1" applyAlignment="1">
      <alignment horizontal="center" vertical="center" wrapText="1"/>
    </xf>
    <xf numFmtId="165" fontId="18" fillId="3" borderId="31" xfId="0" applyNumberFormat="1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/>
    </xf>
    <xf numFmtId="0" fontId="9" fillId="3" borderId="32" xfId="0" applyFont="1" applyFill="1" applyBorder="1" applyAlignment="1">
      <alignment horizontal="center"/>
    </xf>
    <xf numFmtId="0" fontId="9" fillId="3" borderId="32" xfId="0" applyFont="1" applyFill="1" applyBorder="1"/>
    <xf numFmtId="165" fontId="9" fillId="3" borderId="32" xfId="0" applyNumberFormat="1" applyFont="1" applyFill="1" applyBorder="1"/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164" fontId="20" fillId="0" borderId="0" xfId="0" applyNumberFormat="1" applyFont="1"/>
    <xf numFmtId="0" fontId="9" fillId="3" borderId="17" xfId="0" applyFont="1" applyFill="1" applyBorder="1" applyAlignment="1">
      <alignment vertical="center" wrapText="1"/>
    </xf>
    <xf numFmtId="0" fontId="9" fillId="3" borderId="18" xfId="0" applyFont="1" applyFill="1" applyBorder="1" applyAlignment="1">
      <alignment vertical="center" wrapText="1"/>
    </xf>
    <xf numFmtId="165" fontId="9" fillId="3" borderId="18" xfId="0" applyNumberFormat="1" applyFont="1" applyFill="1" applyBorder="1" applyAlignment="1">
      <alignment vertical="center" wrapText="1"/>
    </xf>
    <xf numFmtId="164" fontId="9" fillId="3" borderId="16" xfId="0" applyNumberFormat="1" applyFont="1" applyFill="1" applyBorder="1" applyAlignment="1">
      <alignment horizontal="center" vertical="center" wrapText="1"/>
    </xf>
    <xf numFmtId="4" fontId="9" fillId="3" borderId="32" xfId="0" applyNumberFormat="1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vertical="center" wrapText="1"/>
    </xf>
    <xf numFmtId="165" fontId="9" fillId="3" borderId="32" xfId="0" applyNumberFormat="1" applyFont="1" applyFill="1" applyBorder="1" applyAlignment="1">
      <alignment horizontal="center" vertical="center" wrapText="1"/>
    </xf>
    <xf numFmtId="165" fontId="10" fillId="2" borderId="18" xfId="0" applyNumberFormat="1" applyFont="1" applyFill="1" applyBorder="1" applyAlignment="1">
      <alignment horizontal="center" vertical="center" wrapText="1"/>
    </xf>
    <xf numFmtId="16" fontId="10" fillId="0" borderId="32" xfId="0" quotePrefix="1" applyNumberFormat="1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wrapText="1"/>
    </xf>
    <xf numFmtId="165" fontId="9" fillId="3" borderId="11" xfId="0" applyNumberFormat="1" applyFont="1" applyFill="1" applyBorder="1"/>
    <xf numFmtId="0" fontId="10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wrapText="1"/>
    </xf>
    <xf numFmtId="165" fontId="10" fillId="2" borderId="11" xfId="0" applyNumberFormat="1" applyFont="1" applyFill="1" applyBorder="1"/>
    <xf numFmtId="0" fontId="25" fillId="3" borderId="32" xfId="0" applyFont="1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/>
    </xf>
    <xf numFmtId="0" fontId="5" fillId="3" borderId="3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165" fontId="5" fillId="3" borderId="18" xfId="0" applyNumberFormat="1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justify" vertical="center" wrapText="1"/>
    </xf>
    <xf numFmtId="0" fontId="5" fillId="3" borderId="32" xfId="0" applyFont="1" applyFill="1" applyBorder="1" applyAlignment="1">
      <alignment vertical="center" wrapText="1"/>
    </xf>
    <xf numFmtId="165" fontId="5" fillId="3" borderId="32" xfId="0" applyNumberFormat="1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14" fontId="5" fillId="3" borderId="32" xfId="0" applyNumberFormat="1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4" fontId="5" fillId="3" borderId="16" xfId="0" applyNumberFormat="1" applyFont="1" applyFill="1" applyBorder="1" applyAlignment="1">
      <alignment horizontal="center" vertical="center" wrapText="1"/>
    </xf>
    <xf numFmtId="0" fontId="9" fillId="3" borderId="11" xfId="2" applyFont="1" applyFill="1" applyBorder="1" applyAlignment="1">
      <alignment horizontal="center" vertical="center" wrapText="1"/>
    </xf>
    <xf numFmtId="0" fontId="9" fillId="3" borderId="36" xfId="2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justify" vertical="top"/>
    </xf>
    <xf numFmtId="0" fontId="2" fillId="3" borderId="5" xfId="0" applyFont="1" applyFill="1" applyBorder="1" applyAlignment="1">
      <alignment horizontal="center" textRotation="90" wrapText="1"/>
    </xf>
    <xf numFmtId="0" fontId="2" fillId="3" borderId="6" xfId="0" applyFont="1" applyFill="1" applyBorder="1" applyAlignment="1">
      <alignment horizontal="center" textRotation="90" wrapText="1"/>
    </xf>
    <xf numFmtId="0" fontId="2" fillId="3" borderId="7" xfId="0" applyFont="1" applyFill="1" applyBorder="1" applyAlignment="1">
      <alignment horizontal="center" textRotation="90" wrapText="1"/>
    </xf>
    <xf numFmtId="0" fontId="9" fillId="3" borderId="12" xfId="0" applyFont="1" applyFill="1" applyBorder="1" applyAlignment="1">
      <alignment horizontal="justify" vertical="top"/>
    </xf>
    <xf numFmtId="0" fontId="9" fillId="3" borderId="1" xfId="0" applyFont="1" applyFill="1" applyBorder="1" applyAlignment="1">
      <alignment horizontal="left"/>
    </xf>
    <xf numFmtId="49" fontId="9" fillId="3" borderId="1" xfId="0" applyNumberFormat="1" applyFont="1" applyFill="1" applyBorder="1" applyAlignment="1">
      <alignment horizontal="left"/>
    </xf>
    <xf numFmtId="49" fontId="9" fillId="3" borderId="1" xfId="0" applyNumberFormat="1" applyFont="1" applyFill="1" applyBorder="1" applyAlignment="1">
      <alignment horizontal="center"/>
    </xf>
    <xf numFmtId="0" fontId="9" fillId="3" borderId="2" xfId="0" applyFont="1" applyFill="1" applyBorder="1" applyAlignment="1">
      <alignment horizontal="justify" vertical="top"/>
    </xf>
    <xf numFmtId="0" fontId="9" fillId="3" borderId="3" xfId="0" applyFont="1" applyFill="1" applyBorder="1" applyAlignment="1">
      <alignment horizontal="justify" vertical="top"/>
    </xf>
    <xf numFmtId="0" fontId="1" fillId="3" borderId="34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165" fontId="1" fillId="0" borderId="8" xfId="0" applyNumberFormat="1" applyFont="1" applyFill="1" applyBorder="1" applyAlignment="1">
      <alignment horizontal="center" vertical="top"/>
    </xf>
    <xf numFmtId="165" fontId="1" fillId="0" borderId="9" xfId="0" applyNumberFormat="1" applyFont="1" applyFill="1" applyBorder="1" applyAlignment="1">
      <alignment horizontal="center" vertical="top"/>
    </xf>
    <xf numFmtId="165" fontId="1" fillId="0" borderId="10" xfId="0" applyNumberFormat="1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NumberFormat="1" applyFont="1" applyFill="1" applyBorder="1" applyAlignment="1">
      <alignment horizontal="center" vertical="top"/>
    </xf>
    <xf numFmtId="165" fontId="5" fillId="3" borderId="8" xfId="0" applyNumberFormat="1" applyFont="1" applyFill="1" applyBorder="1" applyAlignment="1">
      <alignment horizontal="center" vertical="top"/>
    </xf>
    <xf numFmtId="165" fontId="5" fillId="3" borderId="9" xfId="0" applyNumberFormat="1" applyFont="1" applyFill="1" applyBorder="1" applyAlignment="1">
      <alignment horizontal="center" vertical="top"/>
    </xf>
    <xf numFmtId="165" fontId="5" fillId="3" borderId="10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left"/>
    </xf>
    <xf numFmtId="49" fontId="5" fillId="3" borderId="11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NumberFormat="1" applyFont="1" applyFill="1" applyBorder="1" applyAlignment="1">
      <alignment horizontal="center" vertical="top"/>
    </xf>
    <xf numFmtId="0" fontId="4" fillId="0" borderId="1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center" vertical="top" wrapText="1"/>
    </xf>
    <xf numFmtId="0" fontId="4" fillId="0" borderId="8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0" fontId="4" fillId="0" borderId="10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wrapText="1"/>
    </xf>
    <xf numFmtId="49" fontId="1" fillId="0" borderId="6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165" fontId="1" fillId="0" borderId="10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top"/>
    </xf>
    <xf numFmtId="165" fontId="1" fillId="2" borderId="9" xfId="0" applyNumberFormat="1" applyFont="1" applyFill="1" applyBorder="1" applyAlignment="1">
      <alignment horizontal="center" vertical="top"/>
    </xf>
    <xf numFmtId="165" fontId="1" fillId="2" borderId="10" xfId="0" applyNumberFormat="1" applyFont="1" applyFill="1" applyBorder="1" applyAlignment="1">
      <alignment horizontal="center" vertical="top"/>
    </xf>
    <xf numFmtId="0" fontId="13" fillId="0" borderId="11" xfId="1" applyNumberFormat="1" applyFont="1" applyFill="1" applyBorder="1" applyAlignment="1">
      <alignment horizontal="center" vertical="center"/>
    </xf>
    <xf numFmtId="0" fontId="10" fillId="0" borderId="11" xfId="1" applyNumberFormat="1" applyFont="1" applyFill="1" applyBorder="1" applyAlignment="1">
      <alignment horizontal="center" vertical="center"/>
    </xf>
    <xf numFmtId="0" fontId="10" fillId="0" borderId="11" xfId="1" applyNumberFormat="1" applyFont="1" applyFill="1" applyBorder="1" applyAlignment="1">
      <alignment horizontal="center" vertical="top"/>
    </xf>
    <xf numFmtId="165" fontId="5" fillId="2" borderId="8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NumberFormat="1" applyFont="1" applyFill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49" fontId="5" fillId="2" borderId="11" xfId="0" applyNumberFormat="1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top"/>
    </xf>
    <xf numFmtId="165" fontId="5" fillId="2" borderId="8" xfId="0" applyNumberFormat="1" applyFont="1" applyFill="1" applyBorder="1" applyAlignment="1">
      <alignment horizontal="center" vertical="top"/>
    </xf>
    <xf numFmtId="165" fontId="5" fillId="2" borderId="9" xfId="0" applyNumberFormat="1" applyFont="1" applyFill="1" applyBorder="1" applyAlignment="1">
      <alignment horizontal="center" vertical="top"/>
    </xf>
    <xf numFmtId="165" fontId="5" fillId="2" borderId="10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right"/>
    </xf>
    <xf numFmtId="49" fontId="1" fillId="3" borderId="9" xfId="0" applyNumberFormat="1" applyFont="1" applyFill="1" applyBorder="1" applyAlignment="1">
      <alignment horizontal="left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/>
    </xf>
    <xf numFmtId="0" fontId="6" fillId="0" borderId="11" xfId="1" applyNumberFormat="1" applyFill="1" applyBorder="1" applyAlignment="1">
      <alignment horizontal="center" vertical="top"/>
    </xf>
    <xf numFmtId="165" fontId="10" fillId="0" borderId="8" xfId="0" applyNumberFormat="1" applyFont="1" applyFill="1" applyBorder="1" applyAlignment="1">
      <alignment horizontal="center" vertical="top"/>
    </xf>
    <xf numFmtId="165" fontId="10" fillId="0" borderId="9" xfId="0" applyNumberFormat="1" applyFont="1" applyFill="1" applyBorder="1" applyAlignment="1">
      <alignment horizontal="center" vertical="top"/>
    </xf>
    <xf numFmtId="165" fontId="10" fillId="0" borderId="10" xfId="0" applyNumberFormat="1" applyFont="1" applyFill="1" applyBorder="1" applyAlignment="1">
      <alignment horizontal="center" vertical="top"/>
    </xf>
    <xf numFmtId="165" fontId="9" fillId="3" borderId="12" xfId="0" applyNumberFormat="1" applyFont="1" applyFill="1" applyBorder="1" applyAlignment="1">
      <alignment horizontal="center" vertical="top"/>
    </xf>
    <xf numFmtId="165" fontId="9" fillId="3" borderId="1" xfId="0" applyNumberFormat="1" applyFont="1" applyFill="1" applyBorder="1" applyAlignment="1">
      <alignment horizontal="center" vertical="top"/>
    </xf>
    <xf numFmtId="165" fontId="9" fillId="3" borderId="2" xfId="0" applyNumberFormat="1" applyFont="1" applyFill="1" applyBorder="1" applyAlignment="1">
      <alignment horizontal="center" vertical="top"/>
    </xf>
    <xf numFmtId="165" fontId="9" fillId="3" borderId="3" xfId="0" applyNumberFormat="1" applyFont="1" applyFill="1" applyBorder="1" applyAlignment="1">
      <alignment horizontal="center" vertical="top"/>
    </xf>
    <xf numFmtId="165" fontId="9" fillId="3" borderId="0" xfId="0" applyNumberFormat="1" applyFont="1" applyFill="1" applyBorder="1" applyAlignment="1">
      <alignment horizontal="center" vertical="top"/>
    </xf>
    <xf numFmtId="165" fontId="9" fillId="3" borderId="4" xfId="0" applyNumberFormat="1" applyFont="1" applyFill="1" applyBorder="1" applyAlignment="1">
      <alignment horizontal="center" vertical="top"/>
    </xf>
    <xf numFmtId="0" fontId="9" fillId="3" borderId="6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49" fontId="10" fillId="0" borderId="11" xfId="0" applyNumberFormat="1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0" fontId="10" fillId="0" borderId="11" xfId="0" applyNumberFormat="1" applyFont="1" applyFill="1" applyBorder="1" applyAlignment="1">
      <alignment horizontal="left" vertical="top" indent="1"/>
    </xf>
    <xf numFmtId="49" fontId="9" fillId="3" borderId="12" xfId="0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49" fontId="9" fillId="3" borderId="0" xfId="0" applyNumberFormat="1" applyFont="1" applyFill="1" applyBorder="1" applyAlignment="1">
      <alignment horizontal="center" vertical="top"/>
    </xf>
    <xf numFmtId="49" fontId="9" fillId="3" borderId="4" xfId="0" applyNumberFormat="1" applyFont="1" applyFill="1" applyBorder="1" applyAlignment="1">
      <alignment horizontal="center" vertical="top"/>
    </xf>
    <xf numFmtId="49" fontId="9" fillId="3" borderId="9" xfId="0" applyNumberFormat="1" applyFont="1" applyFill="1" applyBorder="1" applyAlignment="1">
      <alignment horizontal="center"/>
    </xf>
    <xf numFmtId="49" fontId="9" fillId="3" borderId="0" xfId="0" applyNumberFormat="1" applyFont="1" applyFill="1" applyBorder="1" applyAlignment="1">
      <alignment horizontal="right"/>
    </xf>
    <xf numFmtId="49" fontId="9" fillId="3" borderId="6" xfId="0" applyNumberFormat="1" applyFont="1" applyFill="1" applyBorder="1" applyAlignment="1">
      <alignment horizontal="left"/>
    </xf>
    <xf numFmtId="0" fontId="9" fillId="3" borderId="12" xfId="0" applyNumberFormat="1" applyFont="1" applyFill="1" applyBorder="1" applyAlignment="1">
      <alignment horizontal="left" vertical="top" indent="1"/>
    </xf>
    <xf numFmtId="0" fontId="9" fillId="3" borderId="1" xfId="0" applyNumberFormat="1" applyFont="1" applyFill="1" applyBorder="1" applyAlignment="1">
      <alignment horizontal="left" vertical="top" indent="1"/>
    </xf>
    <xf numFmtId="0" fontId="9" fillId="3" borderId="2" xfId="0" applyNumberFormat="1" applyFont="1" applyFill="1" applyBorder="1" applyAlignment="1">
      <alignment horizontal="left" vertical="top" indent="1"/>
    </xf>
    <xf numFmtId="0" fontId="9" fillId="3" borderId="3" xfId="0" applyNumberFormat="1" applyFont="1" applyFill="1" applyBorder="1" applyAlignment="1">
      <alignment horizontal="left" vertical="top" indent="1"/>
    </xf>
    <xf numFmtId="0" fontId="9" fillId="3" borderId="0" xfId="0" applyNumberFormat="1" applyFont="1" applyFill="1" applyBorder="1" applyAlignment="1">
      <alignment horizontal="left" vertical="top" indent="1"/>
    </xf>
    <xf numFmtId="0" fontId="9" fillId="3" borderId="4" xfId="0" applyNumberFormat="1" applyFont="1" applyFill="1" applyBorder="1" applyAlignment="1">
      <alignment horizontal="left" vertical="top" indent="1"/>
    </xf>
    <xf numFmtId="165" fontId="9" fillId="2" borderId="12" xfId="0" applyNumberFormat="1" applyFont="1" applyFill="1" applyBorder="1" applyAlignment="1">
      <alignment horizontal="center" vertical="top"/>
    </xf>
    <xf numFmtId="165" fontId="9" fillId="2" borderId="1" xfId="0" applyNumberFormat="1" applyFont="1" applyFill="1" applyBorder="1" applyAlignment="1">
      <alignment horizontal="center" vertical="top"/>
    </xf>
    <xf numFmtId="165" fontId="9" fillId="2" borderId="2" xfId="0" applyNumberFormat="1" applyFont="1" applyFill="1" applyBorder="1" applyAlignment="1">
      <alignment horizontal="center" vertical="top"/>
    </xf>
    <xf numFmtId="165" fontId="9" fillId="2" borderId="3" xfId="0" applyNumberFormat="1" applyFont="1" applyFill="1" applyBorder="1" applyAlignment="1">
      <alignment horizontal="center" vertical="top"/>
    </xf>
    <xf numFmtId="165" fontId="9" fillId="2" borderId="0" xfId="0" applyNumberFormat="1" applyFont="1" applyFill="1" applyBorder="1" applyAlignment="1">
      <alignment horizontal="center" vertical="top"/>
    </xf>
    <xf numFmtId="165" fontId="9" fillId="2" borderId="4" xfId="0" applyNumberFormat="1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49" fontId="9" fillId="2" borderId="12" xfId="0" applyNumberFormat="1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center" vertical="top"/>
    </xf>
    <xf numFmtId="49" fontId="9" fillId="2" borderId="2" xfId="0" applyNumberFormat="1" applyFont="1" applyFill="1" applyBorder="1" applyAlignment="1">
      <alignment horizontal="center" vertical="top"/>
    </xf>
    <xf numFmtId="49" fontId="9" fillId="2" borderId="3" xfId="0" applyNumberFormat="1" applyFont="1" applyFill="1" applyBorder="1" applyAlignment="1">
      <alignment horizontal="center" vertical="top"/>
    </xf>
    <xf numFmtId="49" fontId="9" fillId="2" borderId="0" xfId="0" applyNumberFormat="1" applyFont="1" applyFill="1" applyBorder="1" applyAlignment="1">
      <alignment horizontal="center" vertical="top"/>
    </xf>
    <xf numFmtId="49" fontId="9" fillId="2" borderId="4" xfId="0" applyNumberFormat="1" applyFont="1" applyFill="1" applyBorder="1" applyAlignment="1">
      <alignment horizontal="center" vertical="top"/>
    </xf>
    <xf numFmtId="49" fontId="9" fillId="2" borderId="9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right"/>
    </xf>
    <xf numFmtId="49" fontId="9" fillId="2" borderId="6" xfId="0" applyNumberFormat="1" applyFont="1" applyFill="1" applyBorder="1" applyAlignment="1">
      <alignment horizontal="left"/>
    </xf>
    <xf numFmtId="0" fontId="9" fillId="2" borderId="12" xfId="0" applyNumberFormat="1" applyFont="1" applyFill="1" applyBorder="1" applyAlignment="1">
      <alignment horizontal="left" vertical="top" indent="1"/>
    </xf>
    <xf numFmtId="0" fontId="9" fillId="2" borderId="1" xfId="0" applyNumberFormat="1" applyFont="1" applyFill="1" applyBorder="1" applyAlignment="1">
      <alignment horizontal="left" vertical="top" indent="1"/>
    </xf>
    <xf numFmtId="0" fontId="9" fillId="2" borderId="2" xfId="0" applyNumberFormat="1" applyFont="1" applyFill="1" applyBorder="1" applyAlignment="1">
      <alignment horizontal="left" vertical="top" indent="1"/>
    </xf>
    <xf numFmtId="0" fontId="9" fillId="2" borderId="3" xfId="0" applyNumberFormat="1" applyFont="1" applyFill="1" applyBorder="1" applyAlignment="1">
      <alignment horizontal="left" vertical="top" indent="1"/>
    </xf>
    <xf numFmtId="0" fontId="9" fillId="2" borderId="0" xfId="0" applyNumberFormat="1" applyFont="1" applyFill="1" applyBorder="1" applyAlignment="1">
      <alignment horizontal="left" vertical="top" indent="1"/>
    </xf>
    <xf numFmtId="0" fontId="9" fillId="2" borderId="4" xfId="0" applyNumberFormat="1" applyFont="1" applyFill="1" applyBorder="1" applyAlignment="1">
      <alignment horizontal="left" vertical="top" indent="1"/>
    </xf>
    <xf numFmtId="165" fontId="9" fillId="2" borderId="5" xfId="0" applyNumberFormat="1" applyFont="1" applyFill="1" applyBorder="1" applyAlignment="1">
      <alignment horizontal="center" vertical="top"/>
    </xf>
    <xf numFmtId="165" fontId="9" fillId="2" borderId="6" xfId="0" applyNumberFormat="1" applyFont="1" applyFill="1" applyBorder="1" applyAlignment="1">
      <alignment horizontal="center" vertical="top"/>
    </xf>
    <xf numFmtId="165" fontId="9" fillId="2" borderId="7" xfId="0" applyNumberFormat="1" applyFont="1" applyFill="1" applyBorder="1" applyAlignment="1">
      <alignment horizontal="center" vertical="top"/>
    </xf>
    <xf numFmtId="49" fontId="9" fillId="2" borderId="5" xfId="0" applyNumberFormat="1" applyFont="1" applyFill="1" applyBorder="1" applyAlignment="1">
      <alignment horizontal="center" vertical="top"/>
    </xf>
    <xf numFmtId="49" fontId="9" fillId="2" borderId="6" xfId="0" applyNumberFormat="1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/>
    </xf>
    <xf numFmtId="0" fontId="9" fillId="2" borderId="5" xfId="0" applyNumberFormat="1" applyFont="1" applyFill="1" applyBorder="1" applyAlignment="1">
      <alignment horizontal="left" vertical="top" indent="1"/>
    </xf>
    <xf numFmtId="0" fontId="9" fillId="2" borderId="6" xfId="0" applyNumberFormat="1" applyFont="1" applyFill="1" applyBorder="1" applyAlignment="1">
      <alignment horizontal="left" vertical="top" indent="1"/>
    </xf>
    <xf numFmtId="0" fontId="9" fillId="2" borderId="7" xfId="0" applyNumberFormat="1" applyFont="1" applyFill="1" applyBorder="1" applyAlignment="1">
      <alignment horizontal="left" vertical="top" indent="1"/>
    </xf>
    <xf numFmtId="49" fontId="9" fillId="2" borderId="1" xfId="0" applyNumberFormat="1" applyFont="1" applyFill="1" applyBorder="1" applyAlignment="1">
      <alignment horizontal="right"/>
    </xf>
    <xf numFmtId="49" fontId="9" fillId="2" borderId="9" xfId="0" applyNumberFormat="1" applyFont="1" applyFill="1" applyBorder="1" applyAlignment="1">
      <alignment horizontal="left"/>
    </xf>
    <xf numFmtId="0" fontId="2" fillId="3" borderId="11" xfId="0" applyFont="1" applyFill="1" applyBorder="1" applyAlignment="1">
      <alignment horizontal="center" vertical="top"/>
    </xf>
    <xf numFmtId="0" fontId="2" fillId="3" borderId="39" xfId="0" applyFont="1" applyFill="1" applyBorder="1" applyAlignment="1">
      <alignment horizontal="center" textRotation="90" wrapText="1"/>
    </xf>
    <xf numFmtId="0" fontId="2" fillId="3" borderId="12" xfId="0" applyFont="1" applyFill="1" applyBorder="1" applyAlignment="1">
      <alignment horizontal="center" textRotation="90" wrapText="1"/>
    </xf>
    <xf numFmtId="0" fontId="2" fillId="3" borderId="1" xfId="0" applyFont="1" applyFill="1" applyBorder="1" applyAlignment="1">
      <alignment horizontal="center" textRotation="90" wrapText="1"/>
    </xf>
    <xf numFmtId="0" fontId="2" fillId="3" borderId="2" xfId="0" applyFont="1" applyFill="1" applyBorder="1" applyAlignment="1">
      <alignment horizontal="center" textRotation="90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10" xfId="0" applyNumberFormat="1" applyFont="1" applyFill="1" applyBorder="1" applyAlignment="1">
      <alignment horizontal="center" vertical="top"/>
    </xf>
    <xf numFmtId="165" fontId="5" fillId="3" borderId="1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top" wrapText="1"/>
    </xf>
    <xf numFmtId="3" fontId="11" fillId="0" borderId="0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center" vertical="top"/>
    </xf>
    <xf numFmtId="49" fontId="1" fillId="0" borderId="9" xfId="0" applyNumberFormat="1" applyFont="1" applyFill="1" applyBorder="1" applyAlignment="1">
      <alignment horizontal="center" vertical="top"/>
    </xf>
    <xf numFmtId="49" fontId="5" fillId="0" borderId="9" xfId="0" applyNumberFormat="1" applyFont="1" applyFill="1" applyBorder="1" applyAlignment="1">
      <alignment horizontal="left" vertical="top"/>
    </xf>
    <xf numFmtId="49" fontId="5" fillId="0" borderId="10" xfId="0" applyNumberFormat="1" applyFont="1" applyFill="1" applyBorder="1" applyAlignment="1">
      <alignment horizontal="left" vertical="top"/>
    </xf>
    <xf numFmtId="4" fontId="1" fillId="0" borderId="8" xfId="0" applyNumberFormat="1" applyFont="1" applyFill="1" applyBorder="1" applyAlignment="1">
      <alignment horizontal="center" vertical="top"/>
    </xf>
    <xf numFmtId="4" fontId="1" fillId="0" borderId="9" xfId="0" applyNumberFormat="1" applyFont="1" applyFill="1" applyBorder="1" applyAlignment="1">
      <alignment horizontal="center" vertical="top"/>
    </xf>
    <xf numFmtId="4" fontId="1" fillId="0" borderId="10" xfId="0" applyNumberFormat="1" applyFont="1" applyFill="1" applyBorder="1" applyAlignment="1">
      <alignment horizontal="center" vertical="top"/>
    </xf>
    <xf numFmtId="0" fontId="5" fillId="2" borderId="10" xfId="0" applyNumberFormat="1" applyFont="1" applyFill="1" applyBorder="1" applyAlignment="1">
      <alignment horizontal="center" vertical="top"/>
    </xf>
    <xf numFmtId="165" fontId="5" fillId="2" borderId="11" xfId="0" applyNumberFormat="1" applyFont="1" applyFill="1" applyBorder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10" fillId="0" borderId="34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6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left" vertical="center" wrapText="1"/>
    </xf>
    <xf numFmtId="0" fontId="18" fillId="3" borderId="30" xfId="0" applyFont="1" applyFill="1" applyBorder="1" applyAlignment="1">
      <alignment horizontal="left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7" fillId="0" borderId="24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165" fontId="9" fillId="2" borderId="13" xfId="0" applyNumberFormat="1" applyFont="1" applyFill="1" applyBorder="1" applyAlignment="1">
      <alignment vertical="center" wrapText="1"/>
    </xf>
    <xf numFmtId="165" fontId="9" fillId="2" borderId="17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center" vertical="top" wrapText="1"/>
    </xf>
    <xf numFmtId="0" fontId="9" fillId="2" borderId="32" xfId="0" applyFont="1" applyFill="1" applyBorder="1" applyAlignment="1">
      <alignment horizontal="center" vertical="center" wrapText="1"/>
    </xf>
    <xf numFmtId="165" fontId="9" fillId="2" borderId="32" xfId="0" applyNumberFormat="1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3" borderId="3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165" fontId="10" fillId="2" borderId="13" xfId="0" applyNumberFormat="1" applyFont="1" applyFill="1" applyBorder="1" applyAlignment="1">
      <alignment vertical="center" wrapText="1"/>
    </xf>
    <xf numFmtId="165" fontId="10" fillId="2" borderId="17" xfId="0" applyNumberFormat="1" applyFont="1" applyFill="1" applyBorder="1" applyAlignment="1">
      <alignment vertical="center" wrapText="1"/>
    </xf>
    <xf numFmtId="0" fontId="9" fillId="3" borderId="32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65" fontId="1" fillId="0" borderId="41" xfId="0" applyNumberFormat="1" applyFont="1" applyBorder="1" applyAlignment="1">
      <alignment horizontal="center" vertical="center" wrapText="1"/>
    </xf>
    <xf numFmtId="165" fontId="1" fillId="0" borderId="42" xfId="0" applyNumberFormat="1" applyFont="1" applyBorder="1" applyAlignment="1">
      <alignment horizontal="center" vertical="center" wrapText="1"/>
    </xf>
    <xf numFmtId="165" fontId="1" fillId="0" borderId="43" xfId="0" applyNumberFormat="1" applyFont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14" fontId="9" fillId="3" borderId="14" xfId="0" applyNumberFormat="1" applyFont="1" applyFill="1" applyBorder="1" applyAlignment="1">
      <alignment horizontal="center"/>
    </xf>
    <xf numFmtId="0" fontId="9" fillId="3" borderId="11" xfId="2" applyFont="1" applyFill="1" applyBorder="1" applyAlignment="1">
      <alignment horizontal="center" wrapText="1"/>
    </xf>
    <xf numFmtId="0" fontId="9" fillId="3" borderId="11" xfId="2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3" borderId="32" xfId="0" applyFont="1" applyFill="1" applyBorder="1" applyAlignment="1">
      <alignment horizontal="center" vertical="center" wrapText="1"/>
    </xf>
    <xf numFmtId="165" fontId="10" fillId="0" borderId="32" xfId="0" applyNumberFormat="1" applyFont="1" applyFill="1" applyBorder="1" applyAlignment="1">
      <alignment horizontal="center" vertical="center" wrapText="1"/>
    </xf>
    <xf numFmtId="165" fontId="10" fillId="0" borderId="32" xfId="0" applyNumberFormat="1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4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C31DC496F0F533D24B29389A823AFE10B54E1F0F9552942191F7625BF52FK9N" TargetMode="External"/><Relationship Id="rId13" Type="http://schemas.openxmlformats.org/officeDocument/2006/relationships/hyperlink" Target="consultantplus://offline/ref=C31DC496F0F533D24B29389A823AFE10B54E1F0C9F57942191F7625BF52FK9N" TargetMode="External"/><Relationship Id="rId3" Type="http://schemas.openxmlformats.org/officeDocument/2006/relationships/hyperlink" Target="consultantplus://offline/ref=C31DC496F0F533D24B29389A823AFE10B54E1F0F9552942191F7625BF52FK9N" TargetMode="External"/><Relationship Id="rId7" Type="http://schemas.openxmlformats.org/officeDocument/2006/relationships/hyperlink" Target="consultantplus://offline/ref=C31DC496F0F533D24B29389A823AFE10B54E1F0F9552942191F7625BF52FK9N" TargetMode="External"/><Relationship Id="rId12" Type="http://schemas.openxmlformats.org/officeDocument/2006/relationships/hyperlink" Target="consultantplus://offline/ref=C31DC496F0F533D24B29389A823AFE10B54E1F0F9552942191F7625BF52FK9N" TargetMode="External"/><Relationship Id="rId2" Type="http://schemas.openxmlformats.org/officeDocument/2006/relationships/hyperlink" Target="consultantplus://offline/ref=C31DC496F0F533D24B29389A823AFE10B54E1F0F9552942191F7625BF52FK9N" TargetMode="External"/><Relationship Id="rId1" Type="http://schemas.openxmlformats.org/officeDocument/2006/relationships/hyperlink" Target="consultantplus://offline/ref=C31DC496F0F533D24B29389A823AFE10B54E1F0F9552942191F7625BF52FK9N" TargetMode="External"/><Relationship Id="rId6" Type="http://schemas.openxmlformats.org/officeDocument/2006/relationships/hyperlink" Target="consultantplus://offline/ref=C31DC496F0F533D24B29389A823AFE10B54E1F0F9552942191F7625BF52FK9N" TargetMode="External"/><Relationship Id="rId11" Type="http://schemas.openxmlformats.org/officeDocument/2006/relationships/hyperlink" Target="consultantplus://offline/ref=C31DC496F0F533D24B29389A823AFE10B54E1F0F9552942191F7625BF52FK9N" TargetMode="External"/><Relationship Id="rId5" Type="http://schemas.openxmlformats.org/officeDocument/2006/relationships/hyperlink" Target="consultantplus://offline/ref=C31DC496F0F533D24B29389A823AFE10B54E1F0F9552942191F7625BF52FK9N" TargetMode="External"/><Relationship Id="rId10" Type="http://schemas.openxmlformats.org/officeDocument/2006/relationships/hyperlink" Target="consultantplus://offline/ref=C31DC496F0F533D24B29389A823AFE10B54E1F0F9552942191F7625BF52FK9N" TargetMode="External"/><Relationship Id="rId4" Type="http://schemas.openxmlformats.org/officeDocument/2006/relationships/hyperlink" Target="consultantplus://offline/ref=C31DC496F0F533D24B29389A823AFE10B54E1F0F9552942191F7625BF52FK9N" TargetMode="External"/><Relationship Id="rId9" Type="http://schemas.openxmlformats.org/officeDocument/2006/relationships/hyperlink" Target="consultantplus://offline/ref=C31DC496F0F533D24B29389A823AFE10B54E1F0F9552942191F7625BF52FK9N" TargetMode="External"/><Relationship Id="rId1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consultantplus://offline/ref=1349830757B12AE9C48B300BCF6F41364B047C724029A30FDF1D2FBD51DD9EF945F52BB66A66F0D168A66154DEaE3A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consultantplus://offline/ref=5FD8A8330282DC2CAE0034C73C27E5DB80A558342F2CA9C1C109A308379EA97B7DC7849B7B954B5BF5D7DD5342DDC8G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consultantplus://offline/ref=5FD8A8330282DC2CAE0034C73C27E5DB80A558342F2CA9C1C109A308379EA97B7DC7849B7B954B5BF5D7DD5342DDC8G" TargetMode="External"/><Relationship Id="rId1" Type="http://schemas.openxmlformats.org/officeDocument/2006/relationships/hyperlink" Target="consultantplus://offline/ref=783CBA44309918AB84508BA4D2AAC8573B4099111D5E3E76FFB9D1047D097C3FB34490EC3F6649172D6DB2EFE4CEC4G" TargetMode="External"/><Relationship Id="rId6" Type="http://schemas.openxmlformats.org/officeDocument/2006/relationships/hyperlink" Target="consultantplus://offline/ref=5FD8A8330282DC2CAE0034C73C27E5DB80A558342F2CA9C1C109A308379EA97B7DC7849B7B954B5BF5D7DD5342DDC8G" TargetMode="External"/><Relationship Id="rId5" Type="http://schemas.openxmlformats.org/officeDocument/2006/relationships/hyperlink" Target="consultantplus://offline/ref=5FD8A8330282DC2CAE0034C73C27E5DB80A558342F2CA9C1C109A308379EA97B7DC7849B7B954B5BF5D7DD5342DDC8G" TargetMode="External"/><Relationship Id="rId4" Type="http://schemas.openxmlformats.org/officeDocument/2006/relationships/hyperlink" Target="consultantplus://offline/ref=5FD8A8330282DC2CAE0034C73C27E5DB80A558342F2CA9C1C109A308379EA97B7DC7849B7B954B5BF5D7DD5342DDC8G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CAA1B00C37B636538D133330E46FF0CAB3553E5D1B644CAFEA33FB981E54C173220369AEA4A33C63549C69008CC8B5G" TargetMode="External"/><Relationship Id="rId13" Type="http://schemas.openxmlformats.org/officeDocument/2006/relationships/hyperlink" Target="consultantplus://offline/ref=CAA1B00C37B636538D133330E46FF0CAB3553E5D1E634CAFEA33FB981E54C173220369AEA4A33C63549C69008CC8B5G" TargetMode="External"/><Relationship Id="rId18" Type="http://schemas.openxmlformats.org/officeDocument/2006/relationships/hyperlink" Target="consultantplus://offline/ref=CAA1B00C37B636538D133330E46FF0CAB3553E5D1D654CAFEA33FB981E54C173220369AEA4A33C63549C69008CC8B5G" TargetMode="External"/><Relationship Id="rId26" Type="http://schemas.openxmlformats.org/officeDocument/2006/relationships/hyperlink" Target="consultantplus://offline/ref=CAA1B00C37B636538D133330E46FF0CAB3553E5D1D674CAFEA33FB981E54C173220369AEA4A33C63549C69008CC8B5G" TargetMode="External"/><Relationship Id="rId3" Type="http://schemas.openxmlformats.org/officeDocument/2006/relationships/hyperlink" Target="consultantplus://offline/ref=CAA1B00C37B636538D133330E46FF0CAB3553E5D1D694CAFEA33FB981E54C173220369AEA4A33C63549C69008CC8B5G" TargetMode="External"/><Relationship Id="rId21" Type="http://schemas.openxmlformats.org/officeDocument/2006/relationships/hyperlink" Target="consultantplus://offline/ref=CAA1B00C37B636538D133330E46FF0CAB3553E5D1C654CAFEA33FB981E54C173220369AEA4A33C63549C69008CC8B5G" TargetMode="External"/><Relationship Id="rId7" Type="http://schemas.openxmlformats.org/officeDocument/2006/relationships/hyperlink" Target="consultantplus://offline/ref=CAA1B00C37B636538D133330E46FF0CAB3553E5F11604CAFEA33FB981E54C173220369AEA4A33C63549C69008CC8B5G" TargetMode="External"/><Relationship Id="rId12" Type="http://schemas.openxmlformats.org/officeDocument/2006/relationships/hyperlink" Target="consultantplus://offline/ref=CAA1B00C37B636538D133330E46FF0CAB3553E5D1B604CAFEA33FB981E54C173220369AEA4A33C63549C69008CC8B5G" TargetMode="External"/><Relationship Id="rId17" Type="http://schemas.openxmlformats.org/officeDocument/2006/relationships/hyperlink" Target="consultantplus://offline/ref=CAA1B00C37B636538D133330E46FF0CAB3553E5D1D654CAFEA33FB981E54C173220369AEA4A33C63549C69008CC8B5G" TargetMode="External"/><Relationship Id="rId25" Type="http://schemas.openxmlformats.org/officeDocument/2006/relationships/hyperlink" Target="consultantplus://offline/ref=CAA1B00C37B636538D133330E46FF0CAB2553F5D10644CAFEA33FB981E54C173220369AEA4A33C63549C69008CC8B5G" TargetMode="External"/><Relationship Id="rId2" Type="http://schemas.openxmlformats.org/officeDocument/2006/relationships/hyperlink" Target="consultantplus://offline/ref=CAA1B00C37B636538D133330E46FF0CAB3553E5D1B644CAFEA33FB981E54C173220369AEA4A33C63549C69008CC8B5G" TargetMode="External"/><Relationship Id="rId16" Type="http://schemas.openxmlformats.org/officeDocument/2006/relationships/hyperlink" Target="consultantplus://offline/ref=CAA1B00C37B636538D133330E46FF0CAB3553E5D1D654CAFEA33FB981E54C173220369AEA4A33C63549C69008CC8B5G" TargetMode="External"/><Relationship Id="rId20" Type="http://schemas.openxmlformats.org/officeDocument/2006/relationships/hyperlink" Target="consultantplus://offline/ref=CAA1B00C37B636538D133330E46FF0CAB3553E5D1B644CAFEA33FB981E54C173220369AEA4A33C63549C69008CC8B5G" TargetMode="External"/><Relationship Id="rId29" Type="http://schemas.openxmlformats.org/officeDocument/2006/relationships/hyperlink" Target="consultantplus://offline/ref=CAA1B00C37B636538D133330E46FF0CAB2553F5D10644CAFEA33FB981E54C173220369AEA4A33C63549C69008CC8B5G" TargetMode="External"/><Relationship Id="rId1" Type="http://schemas.openxmlformats.org/officeDocument/2006/relationships/hyperlink" Target="consultantplus://offline/ref=CAA1B00C37B636538D133330E46FF0CAB3553E5D1B644CAFEA33FB981E54C173220369AEA4A33C63549C69008CC8B5G" TargetMode="External"/><Relationship Id="rId6" Type="http://schemas.openxmlformats.org/officeDocument/2006/relationships/hyperlink" Target="consultantplus://offline/ref=CAA1B00C37B636538D133330E46FF0CAB3553E5F11604CAFEA33FB981E54C173220369AEA4A33C63549C69008CC8B5G" TargetMode="External"/><Relationship Id="rId11" Type="http://schemas.openxmlformats.org/officeDocument/2006/relationships/hyperlink" Target="consultantplus://offline/ref=CAA1B00C37B636538D133330E46FF0CAB3553E5D1B604CAFEA33FB981E54C173220369AEA4A33C63549C69008CC8B5G" TargetMode="External"/><Relationship Id="rId24" Type="http://schemas.openxmlformats.org/officeDocument/2006/relationships/hyperlink" Target="consultantplus://offline/ref=CAA1B00C37B636538D133330E46FF0CAB2553F5D10644CAFEA33FB981E54C173220369AEA4A33C63549C69008CC8B5G" TargetMode="External"/><Relationship Id="rId5" Type="http://schemas.openxmlformats.org/officeDocument/2006/relationships/hyperlink" Target="consultantplus://offline/ref=CAA1B00C37B636538D133330E46FF0CAB05C3F5C19634CAFEA33FB981E54C173220369AEA4A33C63549C69008CC8B5G" TargetMode="External"/><Relationship Id="rId15" Type="http://schemas.openxmlformats.org/officeDocument/2006/relationships/hyperlink" Target="consultantplus://offline/ref=CAA1B00C37B636538D133330E46FF0CAB3553E5D1E634CAFEA33FB981E54C173220369AEA4A33C63549C69008CC8B5G" TargetMode="External"/><Relationship Id="rId23" Type="http://schemas.openxmlformats.org/officeDocument/2006/relationships/hyperlink" Target="consultantplus://offline/ref=CAA1B00C37B636538D133330E46FF0CAB3553E5D1B644CAFEA33FB981E54C173220369AEA4A33C63549C69008CC8B5G" TargetMode="External"/><Relationship Id="rId28" Type="http://schemas.openxmlformats.org/officeDocument/2006/relationships/hyperlink" Target="consultantplus://offline/ref=CAA1B00C37B636538D133330E46FF0CAB3553E5D1A604CAFEA33FB981E54C173220369AEA4A33C63549C69008CC8B5G" TargetMode="External"/><Relationship Id="rId10" Type="http://schemas.openxmlformats.org/officeDocument/2006/relationships/hyperlink" Target="consultantplus://offline/ref=CAA1B00C37B636538D133330E46FF0CAB3553E5D1B604CAFEA33FB981E54C173220369AEA4A33C63549C69008CC8B5G" TargetMode="External"/><Relationship Id="rId19" Type="http://schemas.openxmlformats.org/officeDocument/2006/relationships/hyperlink" Target="consultantplus://offline/ref=CAA1B00C37B636538D133330E46FF0CAB3553E5D1C654CAFEA33FB981E54C173220369AEA4A33C63549C69008CC8B5G" TargetMode="External"/><Relationship Id="rId4" Type="http://schemas.openxmlformats.org/officeDocument/2006/relationships/hyperlink" Target="consultantplus://offline/ref=CAA1B00C37B636538D133330E46FF0CAB3553E5D1B644CAFEA33FB981E54C173220369AEA4A33C63549C69008CC8B5G" TargetMode="External"/><Relationship Id="rId9" Type="http://schemas.openxmlformats.org/officeDocument/2006/relationships/hyperlink" Target="consultantplus://offline/ref=CAA1B00C37B636538D133330E46FF0CAB3553E5D1C644CAFEA33FB981E54C173220369AEA4A33C63549C69008CC8B5G" TargetMode="External"/><Relationship Id="rId14" Type="http://schemas.openxmlformats.org/officeDocument/2006/relationships/hyperlink" Target="consultantplus://offline/ref=CAA1B00C37B636538D133330E46FF0CAB3553E5D1E634CAFEA33FB981E54C173220369AEA4A33C63549C69008CC8B5G" TargetMode="External"/><Relationship Id="rId22" Type="http://schemas.openxmlformats.org/officeDocument/2006/relationships/hyperlink" Target="consultantplus://offline/ref=CAA1B00C37B636538D133330E46FF0CAB3553E5D1C654CAFEA33FB981E54C173220369AEA4A33C63549C69008CC8B5G" TargetMode="External"/><Relationship Id="rId27" Type="http://schemas.openxmlformats.org/officeDocument/2006/relationships/hyperlink" Target="consultantplus://offline/ref=CAA1B00C37B636538D133330E46FF0CAB3553E5D1B644CAFEA33FB981E54C173220369AEA4A33C63549C69008CC8B5G" TargetMode="External"/><Relationship Id="rId30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R87"/>
  <sheetViews>
    <sheetView view="pageBreakPreview" topLeftCell="A33" zoomScale="110" zoomScaleNormal="100" zoomScaleSheetLayoutView="110" workbookViewId="0">
      <selection activeCell="DB54" sqref="DB54:DR54"/>
    </sheetView>
  </sheetViews>
  <sheetFormatPr defaultColWidth="0.85546875" defaultRowHeight="15" x14ac:dyDescent="0.25"/>
  <cols>
    <col min="1" max="87" width="0.85546875" style="56"/>
    <col min="88" max="88" width="1" style="56" customWidth="1"/>
    <col min="89" max="104" width="0.85546875" style="56"/>
    <col min="105" max="105" width="1.140625" style="56" customWidth="1"/>
    <col min="106" max="121" width="0.85546875" style="278"/>
    <col min="122" max="122" width="1.140625" style="278" customWidth="1"/>
    <col min="123" max="16384" width="0.85546875" style="56"/>
  </cols>
  <sheetData>
    <row r="1" spans="1:122" ht="10.5" customHeight="1" x14ac:dyDescent="0.25">
      <c r="CY1" s="57"/>
      <c r="CZ1" s="57"/>
      <c r="DP1" s="279"/>
      <c r="DQ1" s="279"/>
    </row>
    <row r="2" spans="1:122" x14ac:dyDescent="0.25">
      <c r="CY2" s="57"/>
      <c r="CZ2" s="57"/>
      <c r="DA2" s="57" t="s">
        <v>22</v>
      </c>
      <c r="DP2" s="279"/>
      <c r="DQ2" s="279"/>
      <c r="DR2" s="279" t="s">
        <v>22</v>
      </c>
    </row>
    <row r="3" spans="1:122" ht="6" customHeight="1" x14ac:dyDescent="0.25"/>
    <row r="4" spans="1:122" s="3" customFormat="1" ht="18.75" customHeight="1" x14ac:dyDescent="0.2">
      <c r="AP4" s="392" t="s">
        <v>57</v>
      </c>
      <c r="AQ4" s="393"/>
      <c r="AR4" s="393"/>
      <c r="AS4" s="393"/>
      <c r="AT4" s="393"/>
      <c r="AU4" s="393"/>
      <c r="AV4" s="393"/>
      <c r="AW4" s="393"/>
      <c r="AX4" s="393"/>
      <c r="AY4" s="393"/>
      <c r="AZ4" s="393"/>
      <c r="BA4" s="393"/>
      <c r="BB4" s="393"/>
      <c r="BC4" s="393"/>
      <c r="BD4" s="394"/>
      <c r="BE4" s="398" t="s">
        <v>23</v>
      </c>
      <c r="BF4" s="399"/>
      <c r="BG4" s="399"/>
      <c r="BH4" s="399"/>
      <c r="BI4" s="399"/>
      <c r="BJ4" s="399"/>
      <c r="BK4" s="399"/>
      <c r="BL4" s="399"/>
      <c r="BM4" s="399"/>
      <c r="BN4" s="399"/>
      <c r="BO4" s="399"/>
      <c r="BP4" s="399"/>
      <c r="BQ4" s="399"/>
      <c r="BR4" s="399"/>
      <c r="BS4" s="399"/>
      <c r="BT4" s="399"/>
      <c r="BU4" s="399"/>
      <c r="BV4" s="399"/>
      <c r="BW4" s="399"/>
      <c r="BX4" s="399"/>
      <c r="BY4" s="399"/>
      <c r="BZ4" s="399"/>
      <c r="CA4" s="399"/>
      <c r="CB4" s="399"/>
      <c r="CC4" s="399"/>
      <c r="CD4" s="399"/>
      <c r="CE4" s="399"/>
      <c r="CF4" s="399"/>
      <c r="CG4" s="399"/>
      <c r="CH4" s="399"/>
      <c r="CI4" s="399"/>
      <c r="CJ4" s="399"/>
      <c r="CK4" s="399"/>
      <c r="CL4" s="399"/>
      <c r="CM4" s="399"/>
      <c r="CN4" s="399"/>
      <c r="CO4" s="399"/>
      <c r="CP4" s="399"/>
      <c r="CQ4" s="399"/>
      <c r="CR4" s="399"/>
      <c r="CS4" s="399"/>
      <c r="CT4" s="399"/>
      <c r="CU4" s="399"/>
      <c r="CV4" s="399"/>
      <c r="CW4" s="399"/>
      <c r="CX4" s="399"/>
      <c r="CY4" s="399"/>
      <c r="CZ4" s="399"/>
      <c r="DA4" s="400"/>
    </row>
    <row r="5" spans="1:122" s="3" customFormat="1" ht="42.75" customHeight="1" x14ac:dyDescent="0.2">
      <c r="AP5" s="395"/>
      <c r="AQ5" s="396"/>
      <c r="AR5" s="396"/>
      <c r="AS5" s="396"/>
      <c r="AT5" s="396"/>
      <c r="AU5" s="396"/>
      <c r="AV5" s="396"/>
      <c r="AW5" s="396"/>
      <c r="AX5" s="396"/>
      <c r="AY5" s="396"/>
      <c r="AZ5" s="396"/>
      <c r="BA5" s="396"/>
      <c r="BB5" s="396"/>
      <c r="BC5" s="396"/>
      <c r="BD5" s="397"/>
      <c r="BE5" s="401" t="s">
        <v>24</v>
      </c>
      <c r="BF5" s="402"/>
      <c r="BG5" s="402"/>
      <c r="BH5" s="402"/>
      <c r="BI5" s="402"/>
      <c r="BJ5" s="402"/>
      <c r="BK5" s="402"/>
      <c r="BL5" s="402"/>
      <c r="BM5" s="403"/>
      <c r="BN5" s="402" t="s">
        <v>59</v>
      </c>
      <c r="BO5" s="402"/>
      <c r="BP5" s="402"/>
      <c r="BQ5" s="402"/>
      <c r="BR5" s="402"/>
      <c r="BS5" s="402"/>
      <c r="BT5" s="402"/>
      <c r="BU5" s="402"/>
      <c r="BV5" s="402"/>
      <c r="BW5" s="402"/>
      <c r="BX5" s="402"/>
      <c r="BY5" s="402"/>
      <c r="BZ5" s="402"/>
      <c r="CA5" s="402"/>
      <c r="CB5" s="402"/>
      <c r="CC5" s="402"/>
      <c r="CD5" s="402"/>
      <c r="CE5" s="402"/>
      <c r="CF5" s="402"/>
      <c r="CG5" s="402"/>
      <c r="CH5" s="402"/>
      <c r="CI5" s="402"/>
      <c r="CJ5" s="402"/>
      <c r="CK5" s="402"/>
      <c r="CL5" s="402"/>
      <c r="CM5" s="402"/>
      <c r="CN5" s="403"/>
      <c r="CO5" s="404" t="s">
        <v>58</v>
      </c>
      <c r="CP5" s="405"/>
      <c r="CQ5" s="405"/>
      <c r="CR5" s="405"/>
      <c r="CS5" s="405"/>
      <c r="CT5" s="405"/>
      <c r="CU5" s="405"/>
      <c r="CV5" s="405"/>
      <c r="CW5" s="405"/>
      <c r="CX5" s="405"/>
      <c r="CY5" s="405"/>
      <c r="CZ5" s="405"/>
      <c r="DA5" s="406"/>
    </row>
    <row r="6" spans="1:122" s="3" customFormat="1" ht="18" customHeight="1" x14ac:dyDescent="0.2">
      <c r="AP6" s="466" t="s">
        <v>131</v>
      </c>
      <c r="AQ6" s="467"/>
      <c r="AR6" s="467"/>
      <c r="AS6" s="467"/>
      <c r="AT6" s="467"/>
      <c r="AU6" s="467"/>
      <c r="AV6" s="467"/>
      <c r="AW6" s="467"/>
      <c r="AX6" s="467"/>
      <c r="AY6" s="467"/>
      <c r="AZ6" s="467"/>
      <c r="BA6" s="467"/>
      <c r="BB6" s="467"/>
      <c r="BC6" s="467"/>
      <c r="BD6" s="467"/>
      <c r="BE6" s="468" t="s">
        <v>132</v>
      </c>
      <c r="BF6" s="468"/>
      <c r="BG6" s="468"/>
      <c r="BH6" s="468"/>
      <c r="BI6" s="468"/>
      <c r="BJ6" s="468"/>
      <c r="BK6" s="468"/>
      <c r="BL6" s="468"/>
      <c r="BM6" s="468"/>
      <c r="BN6" s="467" t="s">
        <v>133</v>
      </c>
      <c r="BO6" s="467"/>
      <c r="BP6" s="467"/>
      <c r="BQ6" s="467"/>
      <c r="BR6" s="467"/>
      <c r="BS6" s="467"/>
      <c r="BT6" s="467"/>
      <c r="BU6" s="467"/>
      <c r="BV6" s="467"/>
      <c r="BW6" s="467"/>
      <c r="BX6" s="467"/>
      <c r="BY6" s="467"/>
      <c r="BZ6" s="467"/>
      <c r="CA6" s="467"/>
      <c r="CB6" s="467"/>
      <c r="CC6" s="467"/>
      <c r="CD6" s="467"/>
      <c r="CE6" s="467"/>
      <c r="CF6" s="467"/>
      <c r="CG6" s="467"/>
      <c r="CH6" s="467"/>
      <c r="CI6" s="467"/>
      <c r="CJ6" s="467"/>
      <c r="CK6" s="467"/>
      <c r="CL6" s="467"/>
      <c r="CM6" s="467"/>
      <c r="CN6" s="469"/>
      <c r="CO6" s="468"/>
      <c r="CP6" s="468"/>
      <c r="CQ6" s="468"/>
      <c r="CR6" s="468"/>
      <c r="CS6" s="468"/>
      <c r="CT6" s="468"/>
      <c r="CU6" s="468"/>
      <c r="CV6" s="468"/>
      <c r="CW6" s="468"/>
      <c r="CX6" s="468"/>
      <c r="CY6" s="468"/>
      <c r="CZ6" s="468"/>
      <c r="DA6" s="468"/>
    </row>
    <row r="7" spans="1:122" s="4" customFormat="1" ht="12" customHeight="1" x14ac:dyDescent="0.25"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</row>
    <row r="8" spans="1:122" s="5" customFormat="1" ht="33" customHeight="1" x14ac:dyDescent="0.25">
      <c r="A8" s="407" t="s">
        <v>60</v>
      </c>
      <c r="B8" s="407"/>
      <c r="C8" s="407"/>
      <c r="D8" s="407"/>
      <c r="E8" s="407"/>
      <c r="F8" s="407"/>
      <c r="G8" s="407"/>
      <c r="H8" s="407"/>
      <c r="I8" s="407"/>
      <c r="J8" s="407"/>
      <c r="K8" s="407"/>
      <c r="L8" s="407"/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7"/>
      <c r="Y8" s="407"/>
      <c r="Z8" s="407"/>
      <c r="AA8" s="407"/>
      <c r="AB8" s="407"/>
      <c r="AC8" s="407"/>
      <c r="AD8" s="407"/>
      <c r="AE8" s="407"/>
      <c r="AF8" s="407"/>
      <c r="AG8" s="407"/>
      <c r="AH8" s="407"/>
      <c r="AI8" s="407"/>
      <c r="AJ8" s="407"/>
      <c r="AK8" s="407"/>
      <c r="AL8" s="407"/>
      <c r="AM8" s="407"/>
      <c r="AN8" s="407"/>
      <c r="AO8" s="407"/>
      <c r="AP8" s="407"/>
      <c r="AQ8" s="407"/>
      <c r="AR8" s="407"/>
      <c r="AS8" s="407"/>
      <c r="AT8" s="407"/>
      <c r="AU8" s="407"/>
      <c r="AV8" s="407"/>
      <c r="AW8" s="407"/>
      <c r="AX8" s="407"/>
      <c r="AY8" s="407"/>
      <c r="AZ8" s="407"/>
      <c r="BA8" s="407"/>
      <c r="BB8" s="407"/>
      <c r="BC8" s="407"/>
      <c r="BD8" s="407"/>
      <c r="BE8" s="407"/>
      <c r="BF8" s="407"/>
      <c r="BG8" s="407"/>
      <c r="BH8" s="407"/>
      <c r="BI8" s="407"/>
      <c r="BJ8" s="407"/>
      <c r="BK8" s="407"/>
      <c r="BL8" s="407"/>
      <c r="BM8" s="407"/>
      <c r="BN8" s="407"/>
      <c r="BO8" s="407"/>
      <c r="BP8" s="407"/>
      <c r="BQ8" s="407"/>
      <c r="BR8" s="407"/>
      <c r="BS8" s="407"/>
      <c r="BT8" s="407"/>
      <c r="BU8" s="407"/>
      <c r="BV8" s="407"/>
      <c r="BW8" s="407"/>
      <c r="BX8" s="407"/>
      <c r="BY8" s="407"/>
      <c r="BZ8" s="407"/>
      <c r="CA8" s="407"/>
      <c r="CB8" s="407"/>
      <c r="CC8" s="407"/>
      <c r="CD8" s="407"/>
      <c r="CE8" s="407"/>
      <c r="CF8" s="407"/>
      <c r="CG8" s="407"/>
      <c r="CH8" s="407"/>
      <c r="CI8" s="407"/>
      <c r="CJ8" s="407"/>
      <c r="CK8" s="407"/>
      <c r="CL8" s="407"/>
      <c r="CM8" s="407"/>
      <c r="CN8" s="407"/>
      <c r="CO8" s="407"/>
      <c r="CP8" s="407"/>
      <c r="CQ8" s="407"/>
      <c r="CR8" s="407"/>
      <c r="CS8" s="407"/>
      <c r="CT8" s="407"/>
      <c r="CU8" s="407"/>
      <c r="CV8" s="407"/>
      <c r="CW8" s="407"/>
      <c r="CX8" s="407"/>
      <c r="CY8" s="407"/>
      <c r="CZ8" s="407"/>
      <c r="DA8" s="407"/>
    </row>
    <row r="9" spans="1:122" s="5" customFormat="1" ht="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</row>
    <row r="10" spans="1:122" ht="14.25" customHeight="1" x14ac:dyDescent="0.25">
      <c r="AF10" s="388" t="s">
        <v>71</v>
      </c>
      <c r="AG10" s="388"/>
      <c r="AH10" s="388"/>
      <c r="AI10" s="388"/>
      <c r="AJ10" s="388"/>
      <c r="AK10" s="388"/>
      <c r="AL10" s="388"/>
      <c r="AM10" s="387" t="s">
        <v>19</v>
      </c>
      <c r="AN10" s="387"/>
      <c r="AO10" s="387"/>
      <c r="AP10" s="387"/>
      <c r="AQ10" s="387"/>
      <c r="AR10" s="385" t="s">
        <v>56</v>
      </c>
      <c r="AS10" s="385"/>
      <c r="AT10" s="385"/>
      <c r="AU10" s="387" t="s">
        <v>1195</v>
      </c>
      <c r="AV10" s="387"/>
      <c r="AW10" s="387"/>
      <c r="AX10" s="387"/>
      <c r="AY10" s="387"/>
      <c r="AZ10" s="387"/>
      <c r="BA10" s="387"/>
      <c r="BB10" s="387"/>
      <c r="BC10" s="387"/>
      <c r="BD10" s="387"/>
      <c r="BE10" s="387"/>
      <c r="BF10" s="387"/>
      <c r="BG10" s="387"/>
      <c r="BH10" s="387"/>
      <c r="BI10" s="387"/>
      <c r="BK10" s="387" t="s">
        <v>1097</v>
      </c>
      <c r="BL10" s="387"/>
      <c r="BM10" s="387"/>
      <c r="BN10" s="387"/>
      <c r="BO10" s="387"/>
      <c r="BP10" s="387"/>
      <c r="BQ10" s="387"/>
      <c r="BR10" s="387"/>
      <c r="BS10" s="385" t="s">
        <v>0</v>
      </c>
      <c r="BT10" s="385"/>
      <c r="BU10" s="385"/>
      <c r="BV10" s="385"/>
    </row>
    <row r="11" spans="1:122" ht="12" customHeight="1" x14ac:dyDescent="0.25"/>
    <row r="12" spans="1:122" x14ac:dyDescent="0.25">
      <c r="A12" s="374" t="s">
        <v>134</v>
      </c>
      <c r="B12" s="374"/>
      <c r="C12" s="374"/>
      <c r="D12" s="374"/>
      <c r="E12" s="374"/>
      <c r="F12" s="374"/>
      <c r="G12" s="374"/>
      <c r="H12" s="374"/>
      <c r="I12" s="374"/>
      <c r="J12" s="374"/>
      <c r="K12" s="374"/>
      <c r="L12" s="374"/>
      <c r="M12" s="374"/>
      <c r="N12" s="374"/>
      <c r="O12" s="374"/>
      <c r="P12" s="374"/>
      <c r="Q12" s="374"/>
      <c r="R12" s="374"/>
      <c r="S12" s="374"/>
      <c r="T12" s="374"/>
      <c r="U12" s="374"/>
      <c r="V12" s="374"/>
      <c r="W12" s="374"/>
      <c r="X12" s="374"/>
      <c r="Y12" s="374"/>
      <c r="Z12" s="374"/>
      <c r="AA12" s="374"/>
      <c r="AB12" s="374"/>
      <c r="AC12" s="374"/>
      <c r="AD12" s="374"/>
      <c r="AE12" s="374"/>
      <c r="AF12" s="374"/>
      <c r="AG12" s="374"/>
      <c r="AH12" s="374"/>
      <c r="AI12" s="374"/>
      <c r="AJ12" s="374"/>
      <c r="AK12" s="374"/>
      <c r="AL12" s="374"/>
      <c r="AM12" s="374"/>
      <c r="AN12" s="374"/>
      <c r="AO12" s="374"/>
      <c r="AP12" s="374"/>
      <c r="AQ12" s="374"/>
      <c r="AR12" s="374"/>
      <c r="AS12" s="374"/>
      <c r="AT12" s="374"/>
      <c r="AU12" s="374"/>
      <c r="AV12" s="374"/>
      <c r="AW12" s="374"/>
      <c r="AX12" s="374"/>
      <c r="AY12" s="374"/>
      <c r="AZ12" s="374"/>
      <c r="BA12" s="374"/>
      <c r="BB12" s="374"/>
      <c r="BC12" s="374"/>
      <c r="BD12" s="374"/>
      <c r="BE12" s="374"/>
      <c r="BF12" s="374"/>
      <c r="BG12" s="374"/>
      <c r="BH12" s="374"/>
      <c r="BI12" s="374"/>
      <c r="BJ12" s="374"/>
      <c r="BK12" s="374"/>
      <c r="BL12" s="374"/>
      <c r="BM12" s="374"/>
      <c r="BN12" s="374"/>
      <c r="BO12" s="374"/>
      <c r="BP12" s="374"/>
      <c r="BQ12" s="374"/>
      <c r="BR12" s="374"/>
      <c r="BS12" s="374"/>
      <c r="BT12" s="374"/>
      <c r="BU12" s="374"/>
      <c r="BV12" s="374"/>
      <c r="BW12" s="374"/>
      <c r="BX12" s="374"/>
      <c r="BY12" s="374"/>
      <c r="BZ12" s="374"/>
      <c r="CA12" s="374"/>
      <c r="CB12" s="374"/>
      <c r="CC12" s="374"/>
      <c r="CD12" s="374"/>
      <c r="CE12" s="374"/>
      <c r="CF12" s="374"/>
      <c r="CG12" s="374"/>
      <c r="CH12" s="374"/>
      <c r="CI12" s="374"/>
      <c r="CJ12" s="374"/>
      <c r="CK12" s="374"/>
      <c r="CL12" s="374"/>
      <c r="CM12" s="374"/>
      <c r="CN12" s="374"/>
      <c r="CO12" s="374"/>
      <c r="CP12" s="374"/>
      <c r="CQ12" s="374"/>
      <c r="CR12" s="374"/>
      <c r="CS12" s="374"/>
      <c r="CT12" s="374"/>
      <c r="CU12" s="374"/>
      <c r="CV12" s="374"/>
      <c r="CW12" s="374"/>
      <c r="CX12" s="374"/>
      <c r="CY12" s="374"/>
      <c r="CZ12" s="374"/>
      <c r="DA12" s="374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</row>
    <row r="13" spans="1:122" s="7" customFormat="1" ht="12.75" customHeight="1" x14ac:dyDescent="0.2">
      <c r="A13" s="409" t="s">
        <v>61</v>
      </c>
      <c r="B13" s="409"/>
      <c r="C13" s="409"/>
      <c r="D13" s="409"/>
      <c r="E13" s="409"/>
      <c r="F13" s="409"/>
      <c r="G13" s="409"/>
      <c r="H13" s="409"/>
      <c r="I13" s="409"/>
      <c r="J13" s="409"/>
      <c r="K13" s="409"/>
      <c r="L13" s="409"/>
      <c r="M13" s="409"/>
      <c r="N13" s="409"/>
      <c r="O13" s="409"/>
      <c r="P13" s="409"/>
      <c r="Q13" s="409"/>
      <c r="R13" s="409"/>
      <c r="S13" s="409"/>
      <c r="T13" s="409"/>
      <c r="U13" s="409"/>
      <c r="V13" s="409"/>
      <c r="W13" s="409"/>
      <c r="X13" s="409"/>
      <c r="Y13" s="409"/>
      <c r="Z13" s="409"/>
      <c r="AA13" s="409"/>
      <c r="AB13" s="409"/>
      <c r="AC13" s="409"/>
      <c r="AD13" s="409"/>
      <c r="AE13" s="409"/>
      <c r="AF13" s="409"/>
      <c r="AG13" s="409"/>
      <c r="AH13" s="409"/>
      <c r="AI13" s="409"/>
      <c r="AJ13" s="409"/>
      <c r="AK13" s="409"/>
      <c r="AL13" s="409"/>
      <c r="AM13" s="409"/>
      <c r="AN13" s="409"/>
      <c r="AO13" s="409"/>
      <c r="AP13" s="409"/>
      <c r="AQ13" s="409"/>
      <c r="AR13" s="409"/>
      <c r="AS13" s="409"/>
      <c r="AT13" s="409"/>
      <c r="AU13" s="409"/>
      <c r="AV13" s="409"/>
      <c r="AW13" s="409"/>
      <c r="AX13" s="409"/>
      <c r="AY13" s="409"/>
      <c r="AZ13" s="409"/>
      <c r="BA13" s="409"/>
      <c r="BB13" s="409"/>
      <c r="BC13" s="409"/>
      <c r="BD13" s="409"/>
      <c r="BE13" s="409"/>
      <c r="BF13" s="409"/>
      <c r="BG13" s="409"/>
      <c r="BH13" s="409"/>
      <c r="BI13" s="409"/>
      <c r="BJ13" s="409"/>
      <c r="BK13" s="409"/>
      <c r="BL13" s="409"/>
      <c r="BM13" s="409"/>
      <c r="BN13" s="409"/>
      <c r="BO13" s="409"/>
      <c r="BP13" s="409"/>
      <c r="BQ13" s="409"/>
      <c r="BR13" s="409"/>
      <c r="BS13" s="409"/>
      <c r="BT13" s="409"/>
      <c r="BU13" s="409"/>
      <c r="BV13" s="409"/>
      <c r="BW13" s="409"/>
      <c r="BX13" s="409"/>
      <c r="BY13" s="409"/>
      <c r="BZ13" s="409"/>
      <c r="CA13" s="409"/>
      <c r="CB13" s="409"/>
      <c r="CC13" s="409"/>
      <c r="CD13" s="409"/>
      <c r="CE13" s="409"/>
      <c r="CF13" s="409"/>
      <c r="CG13" s="409"/>
      <c r="CH13" s="409"/>
      <c r="CI13" s="409"/>
      <c r="CJ13" s="409"/>
      <c r="CK13" s="409"/>
      <c r="CL13" s="409"/>
      <c r="CM13" s="409"/>
      <c r="CN13" s="409"/>
      <c r="CO13" s="409"/>
      <c r="CP13" s="409"/>
      <c r="CQ13" s="409"/>
      <c r="CR13" s="409"/>
      <c r="CS13" s="409"/>
      <c r="CT13" s="409"/>
      <c r="CU13" s="409"/>
      <c r="CV13" s="409"/>
      <c r="CW13" s="409"/>
      <c r="CX13" s="409"/>
      <c r="CY13" s="409"/>
      <c r="CZ13" s="409"/>
      <c r="DA13" s="409"/>
    </row>
    <row r="14" spans="1:122" ht="9" customHeight="1" x14ac:dyDescent="0.25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280"/>
      <c r="DC14" s="280"/>
      <c r="DD14" s="280"/>
      <c r="DE14" s="280"/>
      <c r="DF14" s="280"/>
      <c r="DG14" s="280"/>
      <c r="DH14" s="280"/>
      <c r="DI14" s="280"/>
      <c r="DJ14" s="280"/>
      <c r="DK14" s="280"/>
      <c r="DL14" s="280"/>
      <c r="DM14" s="280"/>
      <c r="DN14" s="280"/>
      <c r="DO14" s="280"/>
      <c r="DP14" s="280"/>
      <c r="DQ14" s="280"/>
      <c r="DR14" s="280"/>
    </row>
    <row r="15" spans="1:122" x14ac:dyDescent="0.25">
      <c r="A15" s="56" t="s">
        <v>25</v>
      </c>
      <c r="S15" s="408" t="s">
        <v>135</v>
      </c>
      <c r="T15" s="408"/>
      <c r="U15" s="408"/>
      <c r="V15" s="408"/>
      <c r="W15" s="408"/>
      <c r="X15" s="408"/>
      <c r="Y15" s="408"/>
      <c r="Z15" s="408"/>
      <c r="AA15" s="408"/>
      <c r="AB15" s="408"/>
      <c r="AC15" s="408"/>
      <c r="AD15" s="408"/>
      <c r="AE15" s="408"/>
      <c r="AF15" s="408"/>
      <c r="AG15" s="408"/>
      <c r="AH15" s="408"/>
      <c r="AI15" s="408"/>
      <c r="AJ15" s="408"/>
      <c r="AK15" s="408"/>
      <c r="AL15" s="408"/>
      <c r="AM15" s="408"/>
      <c r="AN15" s="408"/>
      <c r="AO15" s="408"/>
      <c r="AP15" s="408"/>
      <c r="AQ15" s="408"/>
      <c r="AR15" s="408"/>
      <c r="AS15" s="408"/>
      <c r="AT15" s="408"/>
      <c r="AU15" s="408"/>
      <c r="AV15" s="408"/>
      <c r="AW15" s="408"/>
      <c r="AX15" s="408"/>
      <c r="AY15" s="408"/>
      <c r="AZ15" s="408"/>
      <c r="BA15" s="408"/>
      <c r="BB15" s="408"/>
      <c r="BC15" s="408"/>
      <c r="BD15" s="408"/>
      <c r="BE15" s="408"/>
      <c r="BF15" s="408"/>
      <c r="BG15" s="408"/>
      <c r="BH15" s="408"/>
      <c r="BI15" s="408"/>
      <c r="BJ15" s="408"/>
      <c r="BK15" s="408"/>
      <c r="BL15" s="408"/>
      <c r="BM15" s="408"/>
      <c r="BN15" s="408"/>
      <c r="BO15" s="408"/>
      <c r="BP15" s="408"/>
      <c r="BQ15" s="408"/>
      <c r="BR15" s="408"/>
      <c r="BS15" s="408"/>
      <c r="BT15" s="408"/>
      <c r="BU15" s="408"/>
      <c r="BV15" s="408"/>
      <c r="BW15" s="408"/>
      <c r="BX15" s="408"/>
      <c r="BY15" s="408"/>
      <c r="BZ15" s="408"/>
      <c r="CA15" s="408"/>
      <c r="CB15" s="408"/>
      <c r="CC15" s="408"/>
      <c r="CD15" s="408"/>
      <c r="CE15" s="408"/>
      <c r="CF15" s="408"/>
      <c r="CG15" s="408"/>
      <c r="CH15" s="408"/>
      <c r="CI15" s="408"/>
      <c r="CJ15" s="408"/>
      <c r="CK15" s="408"/>
      <c r="CL15" s="408"/>
      <c r="CM15" s="408"/>
      <c r="CN15" s="408"/>
      <c r="CO15" s="408"/>
      <c r="CP15" s="408"/>
      <c r="CQ15" s="408"/>
      <c r="CR15" s="408"/>
      <c r="CS15" s="408"/>
      <c r="CT15" s="408"/>
      <c r="CU15" s="408"/>
      <c r="CV15" s="408"/>
      <c r="CW15" s="408"/>
      <c r="CX15" s="408"/>
      <c r="CY15" s="408"/>
      <c r="CZ15" s="408"/>
      <c r="DA15" s="408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</row>
    <row r="16" spans="1:122" ht="9" customHeight="1" x14ac:dyDescent="0.25"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55"/>
      <c r="CI16" s="55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</row>
    <row r="17" spans="1:122" ht="13.5" customHeight="1" x14ac:dyDescent="0.25">
      <c r="BU17" s="56" t="s">
        <v>62</v>
      </c>
    </row>
    <row r="18" spans="1:122" ht="13.5" customHeight="1" x14ac:dyDescent="0.25">
      <c r="BU18" s="56" t="s">
        <v>26</v>
      </c>
    </row>
    <row r="19" spans="1:122" ht="13.5" customHeight="1" x14ac:dyDescent="0.25">
      <c r="BU19" s="447" t="s">
        <v>1021</v>
      </c>
      <c r="BV19" s="447"/>
      <c r="BW19" s="447"/>
      <c r="BX19" s="447"/>
      <c r="BY19" s="447"/>
      <c r="BZ19" s="447"/>
      <c r="CA19" s="447"/>
      <c r="CB19" s="447"/>
      <c r="CC19" s="447"/>
      <c r="CD19" s="447"/>
      <c r="CE19" s="447"/>
      <c r="CF19" s="447"/>
      <c r="CG19" s="447"/>
      <c r="CH19" s="447"/>
      <c r="CI19" s="447"/>
    </row>
    <row r="20" spans="1:122" ht="3" customHeight="1" x14ac:dyDescent="0.25">
      <c r="DA20" s="57"/>
      <c r="DR20" s="279"/>
    </row>
    <row r="21" spans="1:122" ht="14.25" customHeight="1" x14ac:dyDescent="0.25">
      <c r="A21" s="456" t="s">
        <v>1</v>
      </c>
      <c r="B21" s="457"/>
      <c r="C21" s="457"/>
      <c r="D21" s="457"/>
      <c r="E21" s="457"/>
      <c r="F21" s="457"/>
      <c r="G21" s="457"/>
      <c r="H21" s="457"/>
      <c r="I21" s="457"/>
      <c r="J21" s="458"/>
      <c r="K21" s="465" t="s">
        <v>3</v>
      </c>
      <c r="L21" s="465"/>
      <c r="M21" s="465"/>
      <c r="N21" s="465"/>
      <c r="O21" s="465"/>
      <c r="P21" s="465"/>
      <c r="Q21" s="465"/>
      <c r="R21" s="465"/>
      <c r="S21" s="465"/>
      <c r="T21" s="465"/>
      <c r="U21" s="465"/>
      <c r="V21" s="465"/>
      <c r="W21" s="465"/>
      <c r="X21" s="465"/>
      <c r="Y21" s="465"/>
      <c r="Z21" s="465"/>
      <c r="AA21" s="465"/>
      <c r="AB21" s="465"/>
      <c r="AC21" s="465"/>
      <c r="AD21" s="465"/>
      <c r="AE21" s="465"/>
      <c r="AF21" s="465"/>
      <c r="AG21" s="465"/>
      <c r="AH21" s="465"/>
      <c r="AI21" s="465"/>
      <c r="AJ21" s="465"/>
      <c r="AK21" s="465"/>
      <c r="AL21" s="465"/>
      <c r="AM21" s="465"/>
      <c r="AN21" s="465"/>
      <c r="AO21" s="465"/>
      <c r="AP21" s="465"/>
      <c r="AQ21" s="465"/>
      <c r="AR21" s="465"/>
      <c r="AS21" s="465"/>
      <c r="AT21" s="465"/>
      <c r="AU21" s="465"/>
      <c r="AV21" s="465"/>
      <c r="AW21" s="465"/>
      <c r="AX21" s="465"/>
      <c r="AY21" s="465"/>
      <c r="AZ21" s="465"/>
      <c r="BA21" s="465"/>
      <c r="BB21" s="465"/>
      <c r="BC21" s="465"/>
      <c r="BD21" s="465"/>
      <c r="BE21" s="456" t="s">
        <v>63</v>
      </c>
      <c r="BF21" s="457"/>
      <c r="BG21" s="457"/>
      <c r="BH21" s="457"/>
      <c r="BI21" s="457"/>
      <c r="BJ21" s="457"/>
      <c r="BK21" s="457"/>
      <c r="BL21" s="457"/>
      <c r="BM21" s="457"/>
      <c r="BN21" s="457"/>
      <c r="BO21" s="457"/>
      <c r="BP21" s="457"/>
      <c r="BQ21" s="457"/>
      <c r="BR21" s="457"/>
      <c r="BS21" s="458"/>
      <c r="BT21" s="449" t="s">
        <v>27</v>
      </c>
      <c r="BU21" s="450"/>
      <c r="BV21" s="450"/>
      <c r="BW21" s="450"/>
      <c r="BX21" s="450"/>
      <c r="BY21" s="451" t="s">
        <v>1196</v>
      </c>
      <c r="BZ21" s="451"/>
      <c r="CA21" s="451"/>
      <c r="CB21" s="451"/>
      <c r="CC21" s="451"/>
      <c r="CD21" s="451"/>
      <c r="CE21" s="451"/>
      <c r="CF21" s="451"/>
      <c r="CG21" s="451"/>
      <c r="CH21" s="451"/>
      <c r="CI21" s="451"/>
      <c r="CJ21" s="452"/>
      <c r="CK21" s="449" t="s">
        <v>27</v>
      </c>
      <c r="CL21" s="450"/>
      <c r="CM21" s="450"/>
      <c r="CN21" s="450"/>
      <c r="CO21" s="450"/>
      <c r="CP21" s="451" t="s">
        <v>136</v>
      </c>
      <c r="CQ21" s="451"/>
      <c r="CR21" s="451"/>
      <c r="CS21" s="451"/>
      <c r="CT21" s="451"/>
      <c r="CU21" s="451"/>
      <c r="CV21" s="451"/>
      <c r="CW21" s="451"/>
      <c r="CX21" s="451"/>
      <c r="CY21" s="451"/>
      <c r="CZ21" s="451"/>
      <c r="DA21" s="452"/>
      <c r="DB21" s="449" t="s">
        <v>27</v>
      </c>
      <c r="DC21" s="450"/>
      <c r="DD21" s="450"/>
      <c r="DE21" s="450"/>
      <c r="DF21" s="450"/>
      <c r="DG21" s="451" t="s">
        <v>136</v>
      </c>
      <c r="DH21" s="451"/>
      <c r="DI21" s="451"/>
      <c r="DJ21" s="451"/>
      <c r="DK21" s="451"/>
      <c r="DL21" s="451"/>
      <c r="DM21" s="451"/>
      <c r="DN21" s="451"/>
      <c r="DO21" s="451"/>
      <c r="DP21" s="451"/>
      <c r="DQ21" s="451"/>
      <c r="DR21" s="452"/>
    </row>
    <row r="22" spans="1:122" ht="14.25" customHeight="1" x14ac:dyDescent="0.25">
      <c r="A22" s="459"/>
      <c r="B22" s="460"/>
      <c r="C22" s="460"/>
      <c r="D22" s="460"/>
      <c r="E22" s="460"/>
      <c r="F22" s="460"/>
      <c r="G22" s="460"/>
      <c r="H22" s="460"/>
      <c r="I22" s="460"/>
      <c r="J22" s="461"/>
      <c r="K22" s="465"/>
      <c r="L22" s="465"/>
      <c r="M22" s="465"/>
      <c r="N22" s="465"/>
      <c r="O22" s="465"/>
      <c r="P22" s="465"/>
      <c r="Q22" s="465"/>
      <c r="R22" s="465"/>
      <c r="S22" s="465"/>
      <c r="T22" s="465"/>
      <c r="U22" s="465"/>
      <c r="V22" s="465"/>
      <c r="W22" s="465"/>
      <c r="X22" s="465"/>
      <c r="Y22" s="465"/>
      <c r="Z22" s="465"/>
      <c r="AA22" s="465"/>
      <c r="AB22" s="465"/>
      <c r="AC22" s="465"/>
      <c r="AD22" s="465"/>
      <c r="AE22" s="465"/>
      <c r="AF22" s="465"/>
      <c r="AG22" s="465"/>
      <c r="AH22" s="465"/>
      <c r="AI22" s="465"/>
      <c r="AJ22" s="465"/>
      <c r="AK22" s="465"/>
      <c r="AL22" s="465"/>
      <c r="AM22" s="465"/>
      <c r="AN22" s="465"/>
      <c r="AO22" s="465"/>
      <c r="AP22" s="465"/>
      <c r="AQ22" s="465"/>
      <c r="AR22" s="465"/>
      <c r="AS22" s="465"/>
      <c r="AT22" s="465"/>
      <c r="AU22" s="465"/>
      <c r="AV22" s="465"/>
      <c r="AW22" s="465"/>
      <c r="AX22" s="465"/>
      <c r="AY22" s="465"/>
      <c r="AZ22" s="465"/>
      <c r="BA22" s="465"/>
      <c r="BB22" s="465"/>
      <c r="BC22" s="465"/>
      <c r="BD22" s="465"/>
      <c r="BE22" s="459"/>
      <c r="BF22" s="460"/>
      <c r="BG22" s="460"/>
      <c r="BH22" s="460"/>
      <c r="BI22" s="460"/>
      <c r="BJ22" s="460"/>
      <c r="BK22" s="460"/>
      <c r="BL22" s="460"/>
      <c r="BM22" s="460"/>
      <c r="BN22" s="460"/>
      <c r="BO22" s="460"/>
      <c r="BP22" s="460"/>
      <c r="BQ22" s="460"/>
      <c r="BR22" s="460"/>
      <c r="BS22" s="461"/>
      <c r="BT22" s="351"/>
      <c r="BU22" s="352"/>
      <c r="BV22" s="352"/>
      <c r="BW22" s="453">
        <v>20</v>
      </c>
      <c r="BX22" s="453"/>
      <c r="BY22" s="453"/>
      <c r="BZ22" s="453"/>
      <c r="CA22" s="454" t="s">
        <v>102</v>
      </c>
      <c r="CB22" s="454"/>
      <c r="CC22" s="454"/>
      <c r="CD22" s="454"/>
      <c r="CE22" s="448" t="s">
        <v>0</v>
      </c>
      <c r="CF22" s="448"/>
      <c r="CG22" s="448"/>
      <c r="CH22" s="352"/>
      <c r="CI22" s="352"/>
      <c r="CJ22" s="353"/>
      <c r="CK22" s="351"/>
      <c r="CL22" s="352"/>
      <c r="CM22" s="352"/>
      <c r="CN22" s="453">
        <v>20</v>
      </c>
      <c r="CO22" s="453"/>
      <c r="CP22" s="453"/>
      <c r="CQ22" s="453"/>
      <c r="CR22" s="454" t="s">
        <v>101</v>
      </c>
      <c r="CS22" s="454"/>
      <c r="CT22" s="454"/>
      <c r="CU22" s="454"/>
      <c r="CV22" s="448" t="s">
        <v>0</v>
      </c>
      <c r="CW22" s="448"/>
      <c r="CX22" s="448"/>
      <c r="CY22" s="352"/>
      <c r="CZ22" s="352"/>
      <c r="DA22" s="353"/>
      <c r="DB22" s="351"/>
      <c r="DC22" s="352"/>
      <c r="DD22" s="352"/>
      <c r="DE22" s="453">
        <v>20</v>
      </c>
      <c r="DF22" s="453"/>
      <c r="DG22" s="453"/>
      <c r="DH22" s="453"/>
      <c r="DI22" s="454" t="s">
        <v>100</v>
      </c>
      <c r="DJ22" s="454"/>
      <c r="DK22" s="454"/>
      <c r="DL22" s="454"/>
      <c r="DM22" s="448" t="s">
        <v>0</v>
      </c>
      <c r="DN22" s="448"/>
      <c r="DO22" s="448"/>
      <c r="DP22" s="352"/>
      <c r="DQ22" s="352"/>
      <c r="DR22" s="353"/>
    </row>
    <row r="23" spans="1:122" ht="3" customHeight="1" x14ac:dyDescent="0.25">
      <c r="A23" s="462"/>
      <c r="B23" s="463"/>
      <c r="C23" s="463"/>
      <c r="D23" s="463"/>
      <c r="E23" s="463"/>
      <c r="F23" s="463"/>
      <c r="G23" s="463"/>
      <c r="H23" s="463"/>
      <c r="I23" s="463"/>
      <c r="J23" s="464"/>
      <c r="K23" s="465"/>
      <c r="L23" s="465"/>
      <c r="M23" s="465"/>
      <c r="N23" s="465"/>
      <c r="O23" s="465"/>
      <c r="P23" s="465"/>
      <c r="Q23" s="465"/>
      <c r="R23" s="465"/>
      <c r="S23" s="465"/>
      <c r="T23" s="465"/>
      <c r="U23" s="465"/>
      <c r="V23" s="465"/>
      <c r="W23" s="465"/>
      <c r="X23" s="465"/>
      <c r="Y23" s="465"/>
      <c r="Z23" s="465"/>
      <c r="AA23" s="465"/>
      <c r="AB23" s="465"/>
      <c r="AC23" s="465"/>
      <c r="AD23" s="465"/>
      <c r="AE23" s="465"/>
      <c r="AF23" s="465"/>
      <c r="AG23" s="465"/>
      <c r="AH23" s="465"/>
      <c r="AI23" s="465"/>
      <c r="AJ23" s="465"/>
      <c r="AK23" s="465"/>
      <c r="AL23" s="465"/>
      <c r="AM23" s="465"/>
      <c r="AN23" s="465"/>
      <c r="AO23" s="465"/>
      <c r="AP23" s="465"/>
      <c r="AQ23" s="465"/>
      <c r="AR23" s="465"/>
      <c r="AS23" s="465"/>
      <c r="AT23" s="465"/>
      <c r="AU23" s="465"/>
      <c r="AV23" s="465"/>
      <c r="AW23" s="465"/>
      <c r="AX23" s="465"/>
      <c r="AY23" s="465"/>
      <c r="AZ23" s="465"/>
      <c r="BA23" s="465"/>
      <c r="BB23" s="465"/>
      <c r="BC23" s="465"/>
      <c r="BD23" s="465"/>
      <c r="BE23" s="462"/>
      <c r="BF23" s="463"/>
      <c r="BG23" s="463"/>
      <c r="BH23" s="463"/>
      <c r="BI23" s="463"/>
      <c r="BJ23" s="463"/>
      <c r="BK23" s="463"/>
      <c r="BL23" s="463"/>
      <c r="BM23" s="463"/>
      <c r="BN23" s="463"/>
      <c r="BO23" s="463"/>
      <c r="BP23" s="463"/>
      <c r="BQ23" s="463"/>
      <c r="BR23" s="463"/>
      <c r="BS23" s="464"/>
      <c r="BT23" s="354"/>
      <c r="BU23" s="355"/>
      <c r="BV23" s="355"/>
      <c r="BW23" s="355"/>
      <c r="BX23" s="355"/>
      <c r="BY23" s="355"/>
      <c r="BZ23" s="355"/>
      <c r="CA23" s="355"/>
      <c r="CB23" s="355"/>
      <c r="CC23" s="355"/>
      <c r="CD23" s="355"/>
      <c r="CE23" s="355"/>
      <c r="CF23" s="355"/>
      <c r="CG23" s="355"/>
      <c r="CH23" s="355"/>
      <c r="CI23" s="355"/>
      <c r="CJ23" s="356"/>
      <c r="CK23" s="354"/>
      <c r="CL23" s="355"/>
      <c r="CM23" s="355"/>
      <c r="CN23" s="355"/>
      <c r="CO23" s="355"/>
      <c r="CP23" s="355"/>
      <c r="CQ23" s="355"/>
      <c r="CR23" s="355"/>
      <c r="CS23" s="355"/>
      <c r="CT23" s="355"/>
      <c r="CU23" s="355"/>
      <c r="CV23" s="355"/>
      <c r="CW23" s="355"/>
      <c r="CX23" s="355"/>
      <c r="CY23" s="355"/>
      <c r="CZ23" s="355"/>
      <c r="DA23" s="356"/>
      <c r="DB23" s="354"/>
      <c r="DC23" s="355"/>
      <c r="DD23" s="355"/>
      <c r="DE23" s="355"/>
      <c r="DF23" s="355"/>
      <c r="DG23" s="355"/>
      <c r="DH23" s="355"/>
      <c r="DI23" s="355"/>
      <c r="DJ23" s="355"/>
      <c r="DK23" s="355"/>
      <c r="DL23" s="355"/>
      <c r="DM23" s="355"/>
      <c r="DN23" s="355"/>
      <c r="DO23" s="355"/>
      <c r="DP23" s="355"/>
      <c r="DQ23" s="355"/>
      <c r="DR23" s="356"/>
    </row>
    <row r="24" spans="1:122" s="10" customFormat="1" ht="14.25" customHeight="1" x14ac:dyDescent="0.2">
      <c r="A24" s="455">
        <v>1</v>
      </c>
      <c r="B24" s="455"/>
      <c r="C24" s="455"/>
      <c r="D24" s="455"/>
      <c r="E24" s="455"/>
      <c r="F24" s="455"/>
      <c r="G24" s="455"/>
      <c r="H24" s="455"/>
      <c r="I24" s="455"/>
      <c r="J24" s="455"/>
      <c r="K24" s="455">
        <v>2</v>
      </c>
      <c r="L24" s="455"/>
      <c r="M24" s="455"/>
      <c r="N24" s="455"/>
      <c r="O24" s="455"/>
      <c r="P24" s="455"/>
      <c r="Q24" s="455"/>
      <c r="R24" s="455"/>
      <c r="S24" s="455"/>
      <c r="T24" s="455"/>
      <c r="U24" s="455"/>
      <c r="V24" s="455"/>
      <c r="W24" s="455"/>
      <c r="X24" s="455"/>
      <c r="Y24" s="455"/>
      <c r="Z24" s="455"/>
      <c r="AA24" s="455"/>
      <c r="AB24" s="455"/>
      <c r="AC24" s="455"/>
      <c r="AD24" s="455"/>
      <c r="AE24" s="455"/>
      <c r="AF24" s="455"/>
      <c r="AG24" s="455"/>
      <c r="AH24" s="455"/>
      <c r="AI24" s="455"/>
      <c r="AJ24" s="455"/>
      <c r="AK24" s="455"/>
      <c r="AL24" s="455"/>
      <c r="AM24" s="455"/>
      <c r="AN24" s="455"/>
      <c r="AO24" s="455"/>
      <c r="AP24" s="455"/>
      <c r="AQ24" s="455"/>
      <c r="AR24" s="455"/>
      <c r="AS24" s="455"/>
      <c r="AT24" s="455"/>
      <c r="AU24" s="455"/>
      <c r="AV24" s="455"/>
      <c r="AW24" s="455"/>
      <c r="AX24" s="455"/>
      <c r="AY24" s="455"/>
      <c r="AZ24" s="455"/>
      <c r="BA24" s="455"/>
      <c r="BB24" s="455"/>
      <c r="BC24" s="455"/>
      <c r="BD24" s="455"/>
      <c r="BE24" s="455">
        <v>3</v>
      </c>
      <c r="BF24" s="455"/>
      <c r="BG24" s="455"/>
      <c r="BH24" s="455"/>
      <c r="BI24" s="455"/>
      <c r="BJ24" s="455"/>
      <c r="BK24" s="455"/>
      <c r="BL24" s="455"/>
      <c r="BM24" s="455"/>
      <c r="BN24" s="455"/>
      <c r="BO24" s="455"/>
      <c r="BP24" s="455"/>
      <c r="BQ24" s="455"/>
      <c r="BR24" s="455"/>
      <c r="BS24" s="455"/>
      <c r="BT24" s="455">
        <v>4</v>
      </c>
      <c r="BU24" s="455"/>
      <c r="BV24" s="455"/>
      <c r="BW24" s="455"/>
      <c r="BX24" s="455"/>
      <c r="BY24" s="455"/>
      <c r="BZ24" s="455"/>
      <c r="CA24" s="455"/>
      <c r="CB24" s="455"/>
      <c r="CC24" s="455"/>
      <c r="CD24" s="455"/>
      <c r="CE24" s="455"/>
      <c r="CF24" s="455"/>
      <c r="CG24" s="455"/>
      <c r="CH24" s="455"/>
      <c r="CI24" s="455"/>
      <c r="CJ24" s="455"/>
      <c r="CK24" s="455">
        <v>5</v>
      </c>
      <c r="CL24" s="455"/>
      <c r="CM24" s="455"/>
      <c r="CN24" s="455"/>
      <c r="CO24" s="455"/>
      <c r="CP24" s="455"/>
      <c r="CQ24" s="455"/>
      <c r="CR24" s="455"/>
      <c r="CS24" s="455"/>
      <c r="CT24" s="455"/>
      <c r="CU24" s="455"/>
      <c r="CV24" s="455"/>
      <c r="CW24" s="455"/>
      <c r="CX24" s="455"/>
      <c r="CY24" s="455"/>
      <c r="CZ24" s="455"/>
      <c r="DA24" s="455"/>
      <c r="DB24" s="455">
        <v>6</v>
      </c>
      <c r="DC24" s="455"/>
      <c r="DD24" s="455"/>
      <c r="DE24" s="455"/>
      <c r="DF24" s="455"/>
      <c r="DG24" s="455"/>
      <c r="DH24" s="455"/>
      <c r="DI24" s="455"/>
      <c r="DJ24" s="455"/>
      <c r="DK24" s="455"/>
      <c r="DL24" s="455"/>
      <c r="DM24" s="455"/>
      <c r="DN24" s="455"/>
      <c r="DO24" s="455"/>
      <c r="DP24" s="455"/>
      <c r="DQ24" s="455"/>
      <c r="DR24" s="455"/>
    </row>
    <row r="25" spans="1:122" s="10" customFormat="1" ht="15.75" customHeight="1" x14ac:dyDescent="0.2">
      <c r="A25" s="391" t="s">
        <v>64</v>
      </c>
      <c r="B25" s="391"/>
      <c r="C25" s="391"/>
      <c r="D25" s="391"/>
      <c r="E25" s="391"/>
      <c r="F25" s="391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  <c r="X25" s="391"/>
      <c r="Y25" s="391"/>
      <c r="Z25" s="391"/>
      <c r="AA25" s="391"/>
      <c r="AB25" s="391"/>
      <c r="AC25" s="391"/>
      <c r="AD25" s="391"/>
      <c r="AE25" s="391"/>
      <c r="AF25" s="391"/>
      <c r="AG25" s="391"/>
      <c r="AH25" s="391"/>
      <c r="AI25" s="391"/>
      <c r="AJ25" s="391"/>
      <c r="AK25" s="391"/>
      <c r="AL25" s="391"/>
      <c r="AM25" s="391"/>
      <c r="AN25" s="391"/>
      <c r="AO25" s="391"/>
      <c r="AP25" s="391"/>
      <c r="AQ25" s="391"/>
      <c r="AR25" s="391"/>
      <c r="AS25" s="391"/>
      <c r="AT25" s="391"/>
      <c r="AU25" s="391"/>
      <c r="AV25" s="391"/>
      <c r="AW25" s="391"/>
      <c r="AX25" s="391"/>
      <c r="AY25" s="391"/>
      <c r="AZ25" s="391"/>
      <c r="BA25" s="391"/>
      <c r="BB25" s="391"/>
      <c r="BC25" s="391"/>
      <c r="BD25" s="391"/>
      <c r="BE25" s="391"/>
      <c r="BF25" s="391"/>
      <c r="BG25" s="391"/>
      <c r="BH25" s="391"/>
      <c r="BI25" s="391"/>
      <c r="BJ25" s="391"/>
      <c r="BK25" s="391"/>
      <c r="BL25" s="391"/>
      <c r="BM25" s="391"/>
      <c r="BN25" s="391"/>
      <c r="BO25" s="391"/>
      <c r="BP25" s="391"/>
      <c r="BQ25" s="391"/>
      <c r="BR25" s="391"/>
      <c r="BS25" s="391"/>
      <c r="BT25" s="391"/>
      <c r="BU25" s="391"/>
      <c r="BV25" s="391"/>
      <c r="BW25" s="391"/>
      <c r="BX25" s="391"/>
      <c r="BY25" s="391"/>
      <c r="BZ25" s="391"/>
      <c r="CA25" s="391"/>
      <c r="CB25" s="391"/>
      <c r="CC25" s="391"/>
      <c r="CD25" s="391"/>
      <c r="CE25" s="391"/>
      <c r="CF25" s="391"/>
      <c r="CG25" s="391"/>
      <c r="CH25" s="391"/>
      <c r="CI25" s="391"/>
      <c r="CJ25" s="391"/>
      <c r="CK25" s="391"/>
      <c r="CL25" s="391"/>
      <c r="CM25" s="391"/>
      <c r="CN25" s="391"/>
      <c r="CO25" s="391"/>
      <c r="CP25" s="391"/>
      <c r="CQ25" s="391"/>
      <c r="CR25" s="391"/>
      <c r="CS25" s="391"/>
      <c r="CT25" s="391"/>
      <c r="CU25" s="391"/>
      <c r="CV25" s="391"/>
      <c r="CW25" s="391"/>
      <c r="CX25" s="391"/>
      <c r="CY25" s="391"/>
      <c r="CZ25" s="391"/>
      <c r="DA25" s="391"/>
      <c r="DB25" s="391"/>
      <c r="DC25" s="391"/>
      <c r="DD25" s="391"/>
      <c r="DE25" s="391"/>
      <c r="DF25" s="391"/>
      <c r="DG25" s="391"/>
      <c r="DH25" s="391"/>
      <c r="DI25" s="391"/>
      <c r="DJ25" s="391"/>
      <c r="DK25" s="391"/>
      <c r="DL25" s="391"/>
      <c r="DM25" s="391"/>
      <c r="DN25" s="391"/>
      <c r="DO25" s="391"/>
      <c r="DP25" s="391"/>
      <c r="DQ25" s="391"/>
      <c r="DR25" s="391"/>
    </row>
    <row r="26" spans="1:122" s="10" customFormat="1" ht="15.75" customHeight="1" x14ac:dyDescent="0.2">
      <c r="A26" s="371" t="s">
        <v>4</v>
      </c>
      <c r="B26" s="371"/>
      <c r="C26" s="371"/>
      <c r="D26" s="371"/>
      <c r="E26" s="371"/>
      <c r="F26" s="371"/>
      <c r="G26" s="371"/>
      <c r="H26" s="371"/>
      <c r="I26" s="371"/>
      <c r="J26" s="371"/>
      <c r="K26" s="11"/>
      <c r="L26" s="389" t="s">
        <v>73</v>
      </c>
      <c r="M26" s="389"/>
      <c r="N26" s="389"/>
      <c r="O26" s="389"/>
      <c r="P26" s="389"/>
      <c r="Q26" s="389"/>
      <c r="R26" s="389"/>
      <c r="S26" s="389"/>
      <c r="T26" s="389"/>
      <c r="U26" s="389"/>
      <c r="V26" s="389"/>
      <c r="W26" s="389"/>
      <c r="X26" s="389"/>
      <c r="Y26" s="389"/>
      <c r="Z26" s="389"/>
      <c r="AA26" s="389"/>
      <c r="AB26" s="389"/>
      <c r="AC26" s="389"/>
      <c r="AD26" s="389"/>
      <c r="AE26" s="389"/>
      <c r="AF26" s="389"/>
      <c r="AG26" s="389"/>
      <c r="AH26" s="389"/>
      <c r="AI26" s="389"/>
      <c r="AJ26" s="389"/>
      <c r="AK26" s="389"/>
      <c r="AL26" s="389"/>
      <c r="AM26" s="389"/>
      <c r="AN26" s="389"/>
      <c r="AO26" s="389"/>
      <c r="AP26" s="389"/>
      <c r="AQ26" s="389"/>
      <c r="AR26" s="389"/>
      <c r="AS26" s="389"/>
      <c r="AT26" s="389"/>
      <c r="AU26" s="389"/>
      <c r="AV26" s="389"/>
      <c r="AW26" s="389"/>
      <c r="AX26" s="389"/>
      <c r="AY26" s="389"/>
      <c r="AZ26" s="389"/>
      <c r="BA26" s="389"/>
      <c r="BB26" s="389"/>
      <c r="BC26" s="389"/>
      <c r="BD26" s="390"/>
      <c r="BE26" s="426">
        <v>5</v>
      </c>
      <c r="BF26" s="426"/>
      <c r="BG26" s="426"/>
      <c r="BH26" s="426"/>
      <c r="BI26" s="426"/>
      <c r="BJ26" s="426"/>
      <c r="BK26" s="426"/>
      <c r="BL26" s="426"/>
      <c r="BM26" s="426"/>
      <c r="BN26" s="426"/>
      <c r="BO26" s="426"/>
      <c r="BP26" s="426"/>
      <c r="BQ26" s="426"/>
      <c r="BR26" s="426"/>
      <c r="BS26" s="426"/>
      <c r="BT26" s="376">
        <v>696247.43</v>
      </c>
      <c r="BU26" s="377"/>
      <c r="BV26" s="377"/>
      <c r="BW26" s="377"/>
      <c r="BX26" s="377"/>
      <c r="BY26" s="377"/>
      <c r="BZ26" s="377"/>
      <c r="CA26" s="377"/>
      <c r="CB26" s="377"/>
      <c r="CC26" s="377"/>
      <c r="CD26" s="377"/>
      <c r="CE26" s="377"/>
      <c r="CF26" s="377"/>
      <c r="CG26" s="377"/>
      <c r="CH26" s="377"/>
      <c r="CI26" s="377"/>
      <c r="CJ26" s="378"/>
      <c r="CK26" s="376">
        <v>69436.81</v>
      </c>
      <c r="CL26" s="377"/>
      <c r="CM26" s="377"/>
      <c r="CN26" s="377"/>
      <c r="CO26" s="377"/>
      <c r="CP26" s="377"/>
      <c r="CQ26" s="377"/>
      <c r="CR26" s="377"/>
      <c r="CS26" s="377"/>
      <c r="CT26" s="377"/>
      <c r="CU26" s="377"/>
      <c r="CV26" s="377"/>
      <c r="CW26" s="377"/>
      <c r="CX26" s="377"/>
      <c r="CY26" s="377"/>
      <c r="CZ26" s="377"/>
      <c r="DA26" s="378"/>
      <c r="DB26" s="376">
        <v>1541619.94</v>
      </c>
      <c r="DC26" s="377"/>
      <c r="DD26" s="377"/>
      <c r="DE26" s="377"/>
      <c r="DF26" s="377"/>
      <c r="DG26" s="377"/>
      <c r="DH26" s="377"/>
      <c r="DI26" s="377"/>
      <c r="DJ26" s="377"/>
      <c r="DK26" s="377"/>
      <c r="DL26" s="377"/>
      <c r="DM26" s="377"/>
      <c r="DN26" s="377"/>
      <c r="DO26" s="377"/>
      <c r="DP26" s="377"/>
      <c r="DQ26" s="377"/>
      <c r="DR26" s="378"/>
    </row>
    <row r="27" spans="1:122" s="10" customFormat="1" ht="44.25" customHeight="1" x14ac:dyDescent="0.2">
      <c r="A27" s="416" t="s">
        <v>5</v>
      </c>
      <c r="B27" s="416"/>
      <c r="C27" s="416"/>
      <c r="D27" s="416"/>
      <c r="E27" s="416"/>
      <c r="F27" s="416"/>
      <c r="G27" s="416"/>
      <c r="H27" s="416"/>
      <c r="I27" s="416"/>
      <c r="J27" s="416"/>
      <c r="K27" s="31"/>
      <c r="L27" s="417" t="s">
        <v>72</v>
      </c>
      <c r="M27" s="417"/>
      <c r="N27" s="417"/>
      <c r="O27" s="417"/>
      <c r="P27" s="417"/>
      <c r="Q27" s="417"/>
      <c r="R27" s="417"/>
      <c r="S27" s="417"/>
      <c r="T27" s="417"/>
      <c r="U27" s="417"/>
      <c r="V27" s="417"/>
      <c r="W27" s="417"/>
      <c r="X27" s="417"/>
      <c r="Y27" s="417"/>
      <c r="Z27" s="417"/>
      <c r="AA27" s="417"/>
      <c r="AB27" s="417"/>
      <c r="AC27" s="417"/>
      <c r="AD27" s="417"/>
      <c r="AE27" s="417"/>
      <c r="AF27" s="417"/>
      <c r="AG27" s="417"/>
      <c r="AH27" s="417"/>
      <c r="AI27" s="417"/>
      <c r="AJ27" s="417"/>
      <c r="AK27" s="417"/>
      <c r="AL27" s="417"/>
      <c r="AM27" s="417"/>
      <c r="AN27" s="417"/>
      <c r="AO27" s="417"/>
      <c r="AP27" s="417"/>
      <c r="AQ27" s="417"/>
      <c r="AR27" s="417"/>
      <c r="AS27" s="417"/>
      <c r="AT27" s="417"/>
      <c r="AU27" s="417"/>
      <c r="AV27" s="417"/>
      <c r="AW27" s="417"/>
      <c r="AX27" s="417"/>
      <c r="AY27" s="417"/>
      <c r="AZ27" s="417"/>
      <c r="BA27" s="417"/>
      <c r="BB27" s="417"/>
      <c r="BC27" s="417"/>
      <c r="BD27" s="418"/>
      <c r="BE27" s="419"/>
      <c r="BF27" s="419"/>
      <c r="BG27" s="419"/>
      <c r="BH27" s="419"/>
      <c r="BI27" s="419"/>
      <c r="BJ27" s="419"/>
      <c r="BK27" s="419"/>
      <c r="BL27" s="419"/>
      <c r="BM27" s="419"/>
      <c r="BN27" s="419"/>
      <c r="BO27" s="419"/>
      <c r="BP27" s="419"/>
      <c r="BQ27" s="419"/>
      <c r="BR27" s="419"/>
      <c r="BS27" s="419"/>
      <c r="BT27" s="421">
        <v>73748576.200000003</v>
      </c>
      <c r="BU27" s="422"/>
      <c r="BV27" s="422"/>
      <c r="BW27" s="422"/>
      <c r="BX27" s="422"/>
      <c r="BY27" s="422"/>
      <c r="BZ27" s="422"/>
      <c r="CA27" s="422"/>
      <c r="CB27" s="422"/>
      <c r="CC27" s="422"/>
      <c r="CD27" s="422"/>
      <c r="CE27" s="422"/>
      <c r="CF27" s="422"/>
      <c r="CG27" s="422"/>
      <c r="CH27" s="422"/>
      <c r="CI27" s="422"/>
      <c r="CJ27" s="423"/>
      <c r="CK27" s="421">
        <v>73748576.200000003</v>
      </c>
      <c r="CL27" s="422"/>
      <c r="CM27" s="422"/>
      <c r="CN27" s="422"/>
      <c r="CO27" s="422"/>
      <c r="CP27" s="422"/>
      <c r="CQ27" s="422"/>
      <c r="CR27" s="422"/>
      <c r="CS27" s="422"/>
      <c r="CT27" s="422"/>
      <c r="CU27" s="422"/>
      <c r="CV27" s="422"/>
      <c r="CW27" s="422"/>
      <c r="CX27" s="422"/>
      <c r="CY27" s="422"/>
      <c r="CZ27" s="422"/>
      <c r="DA27" s="423"/>
      <c r="DB27" s="421">
        <v>0</v>
      </c>
      <c r="DC27" s="422"/>
      <c r="DD27" s="422"/>
      <c r="DE27" s="422"/>
      <c r="DF27" s="422"/>
      <c r="DG27" s="422"/>
      <c r="DH27" s="422"/>
      <c r="DI27" s="422"/>
      <c r="DJ27" s="422"/>
      <c r="DK27" s="422"/>
      <c r="DL27" s="422"/>
      <c r="DM27" s="422"/>
      <c r="DN27" s="422"/>
      <c r="DO27" s="422"/>
      <c r="DP27" s="422"/>
      <c r="DQ27" s="422"/>
      <c r="DR27" s="423"/>
    </row>
    <row r="28" spans="1:122" s="10" customFormat="1" ht="59.25" customHeight="1" x14ac:dyDescent="0.2">
      <c r="A28" s="371" t="s">
        <v>6</v>
      </c>
      <c r="B28" s="371"/>
      <c r="C28" s="371"/>
      <c r="D28" s="371"/>
      <c r="E28" s="371"/>
      <c r="F28" s="371"/>
      <c r="G28" s="371"/>
      <c r="H28" s="371"/>
      <c r="I28" s="371"/>
      <c r="J28" s="371"/>
      <c r="K28" s="11"/>
      <c r="L28" s="389" t="s">
        <v>75</v>
      </c>
      <c r="M28" s="389"/>
      <c r="N28" s="389"/>
      <c r="O28" s="389"/>
      <c r="P28" s="389"/>
      <c r="Q28" s="389"/>
      <c r="R28" s="389"/>
      <c r="S28" s="389"/>
      <c r="T28" s="389"/>
      <c r="U28" s="389"/>
      <c r="V28" s="389"/>
      <c r="W28" s="389"/>
      <c r="X28" s="389"/>
      <c r="Y28" s="389"/>
      <c r="Z28" s="389"/>
      <c r="AA28" s="389"/>
      <c r="AB28" s="389"/>
      <c r="AC28" s="389"/>
      <c r="AD28" s="389"/>
      <c r="AE28" s="389"/>
      <c r="AF28" s="389"/>
      <c r="AG28" s="389"/>
      <c r="AH28" s="389"/>
      <c r="AI28" s="389"/>
      <c r="AJ28" s="389"/>
      <c r="AK28" s="389"/>
      <c r="AL28" s="389"/>
      <c r="AM28" s="389"/>
      <c r="AN28" s="389"/>
      <c r="AO28" s="389"/>
      <c r="AP28" s="389"/>
      <c r="AQ28" s="389"/>
      <c r="AR28" s="389"/>
      <c r="AS28" s="389"/>
      <c r="AT28" s="389"/>
      <c r="AU28" s="389"/>
      <c r="AV28" s="389"/>
      <c r="AW28" s="389"/>
      <c r="AX28" s="389"/>
      <c r="AY28" s="389"/>
      <c r="AZ28" s="389"/>
      <c r="BA28" s="389"/>
      <c r="BB28" s="389"/>
      <c r="BC28" s="389"/>
      <c r="BD28" s="390"/>
      <c r="BE28" s="391">
        <v>6</v>
      </c>
      <c r="BF28" s="391"/>
      <c r="BG28" s="391"/>
      <c r="BH28" s="391"/>
      <c r="BI28" s="391"/>
      <c r="BJ28" s="391"/>
      <c r="BK28" s="391"/>
      <c r="BL28" s="391"/>
      <c r="BM28" s="391"/>
      <c r="BN28" s="391"/>
      <c r="BO28" s="391"/>
      <c r="BP28" s="391"/>
      <c r="BQ28" s="391"/>
      <c r="BR28" s="391"/>
      <c r="BS28" s="391"/>
      <c r="BT28" s="376">
        <v>73748576.200000003</v>
      </c>
      <c r="BU28" s="377"/>
      <c r="BV28" s="377"/>
      <c r="BW28" s="377"/>
      <c r="BX28" s="377"/>
      <c r="BY28" s="377"/>
      <c r="BZ28" s="377"/>
      <c r="CA28" s="377"/>
      <c r="CB28" s="377"/>
      <c r="CC28" s="377"/>
      <c r="CD28" s="377"/>
      <c r="CE28" s="377"/>
      <c r="CF28" s="377"/>
      <c r="CG28" s="377"/>
      <c r="CH28" s="377"/>
      <c r="CI28" s="377"/>
      <c r="CJ28" s="378"/>
      <c r="CK28" s="376">
        <v>73748576.200000003</v>
      </c>
      <c r="CL28" s="377"/>
      <c r="CM28" s="377"/>
      <c r="CN28" s="377"/>
      <c r="CO28" s="377"/>
      <c r="CP28" s="377"/>
      <c r="CQ28" s="377"/>
      <c r="CR28" s="377"/>
      <c r="CS28" s="377"/>
      <c r="CT28" s="377"/>
      <c r="CU28" s="377"/>
      <c r="CV28" s="377"/>
      <c r="CW28" s="377"/>
      <c r="CX28" s="377"/>
      <c r="CY28" s="377"/>
      <c r="CZ28" s="377"/>
      <c r="DA28" s="378"/>
      <c r="DB28" s="376">
        <v>0</v>
      </c>
      <c r="DC28" s="377"/>
      <c r="DD28" s="377"/>
      <c r="DE28" s="377"/>
      <c r="DF28" s="377"/>
      <c r="DG28" s="377"/>
      <c r="DH28" s="377"/>
      <c r="DI28" s="377"/>
      <c r="DJ28" s="377"/>
      <c r="DK28" s="377"/>
      <c r="DL28" s="377"/>
      <c r="DM28" s="377"/>
      <c r="DN28" s="377"/>
      <c r="DO28" s="377"/>
      <c r="DP28" s="377"/>
      <c r="DQ28" s="377"/>
      <c r="DR28" s="378"/>
    </row>
    <row r="29" spans="1:122" s="10" customFormat="1" ht="73.5" hidden="1" customHeight="1" x14ac:dyDescent="0.2">
      <c r="A29" s="371" t="s">
        <v>7</v>
      </c>
      <c r="B29" s="371"/>
      <c r="C29" s="371"/>
      <c r="D29" s="371"/>
      <c r="E29" s="371"/>
      <c r="F29" s="371"/>
      <c r="G29" s="371"/>
      <c r="H29" s="371"/>
      <c r="I29" s="371"/>
      <c r="J29" s="371"/>
      <c r="K29" s="11"/>
      <c r="L29" s="389" t="s">
        <v>127</v>
      </c>
      <c r="M29" s="389"/>
      <c r="N29" s="389"/>
      <c r="O29" s="389"/>
      <c r="P29" s="389"/>
      <c r="Q29" s="389"/>
      <c r="R29" s="389"/>
      <c r="S29" s="389"/>
      <c r="T29" s="389"/>
      <c r="U29" s="389"/>
      <c r="V29" s="389"/>
      <c r="W29" s="389"/>
      <c r="X29" s="389"/>
      <c r="Y29" s="389"/>
      <c r="Z29" s="389"/>
      <c r="AA29" s="389"/>
      <c r="AB29" s="389"/>
      <c r="AC29" s="389"/>
      <c r="AD29" s="389"/>
      <c r="AE29" s="389"/>
      <c r="AF29" s="389"/>
      <c r="AG29" s="389"/>
      <c r="AH29" s="389"/>
      <c r="AI29" s="389"/>
      <c r="AJ29" s="389"/>
      <c r="AK29" s="389"/>
      <c r="AL29" s="389"/>
      <c r="AM29" s="389"/>
      <c r="AN29" s="389"/>
      <c r="AO29" s="389"/>
      <c r="AP29" s="389"/>
      <c r="AQ29" s="389"/>
      <c r="AR29" s="389"/>
      <c r="AS29" s="389"/>
      <c r="AT29" s="389"/>
      <c r="AU29" s="389"/>
      <c r="AV29" s="389"/>
      <c r="AW29" s="389"/>
      <c r="AX29" s="389"/>
      <c r="AY29" s="389"/>
      <c r="AZ29" s="389"/>
      <c r="BA29" s="389"/>
      <c r="BB29" s="389"/>
      <c r="BC29" s="389"/>
      <c r="BD29" s="390"/>
      <c r="BE29" s="391">
        <v>7</v>
      </c>
      <c r="BF29" s="391"/>
      <c r="BG29" s="391"/>
      <c r="BH29" s="391"/>
      <c r="BI29" s="391"/>
      <c r="BJ29" s="391"/>
      <c r="BK29" s="391"/>
      <c r="BL29" s="391"/>
      <c r="BM29" s="391"/>
      <c r="BN29" s="391"/>
      <c r="BO29" s="391"/>
      <c r="BP29" s="391"/>
      <c r="BQ29" s="391"/>
      <c r="BR29" s="391"/>
      <c r="BS29" s="391"/>
      <c r="BT29" s="376">
        <v>0</v>
      </c>
      <c r="BU29" s="377"/>
      <c r="BV29" s="377"/>
      <c r="BW29" s="377"/>
      <c r="BX29" s="377"/>
      <c r="BY29" s="377"/>
      <c r="BZ29" s="377"/>
      <c r="CA29" s="377"/>
      <c r="CB29" s="377"/>
      <c r="CC29" s="377"/>
      <c r="CD29" s="377"/>
      <c r="CE29" s="377"/>
      <c r="CF29" s="377"/>
      <c r="CG29" s="377"/>
      <c r="CH29" s="377"/>
      <c r="CI29" s="377"/>
      <c r="CJ29" s="378"/>
      <c r="CK29" s="376">
        <v>0</v>
      </c>
      <c r="CL29" s="377"/>
      <c r="CM29" s="377"/>
      <c r="CN29" s="377"/>
      <c r="CO29" s="377"/>
      <c r="CP29" s="377"/>
      <c r="CQ29" s="377"/>
      <c r="CR29" s="377"/>
      <c r="CS29" s="377"/>
      <c r="CT29" s="377"/>
      <c r="CU29" s="377"/>
      <c r="CV29" s="377"/>
      <c r="CW29" s="377"/>
      <c r="CX29" s="377"/>
      <c r="CY29" s="377"/>
      <c r="CZ29" s="377"/>
      <c r="DA29" s="378"/>
      <c r="DB29" s="376">
        <v>0</v>
      </c>
      <c r="DC29" s="377"/>
      <c r="DD29" s="377"/>
      <c r="DE29" s="377"/>
      <c r="DF29" s="377"/>
      <c r="DG29" s="377"/>
      <c r="DH29" s="377"/>
      <c r="DI29" s="377"/>
      <c r="DJ29" s="377"/>
      <c r="DK29" s="377"/>
      <c r="DL29" s="377"/>
      <c r="DM29" s="377"/>
      <c r="DN29" s="377"/>
      <c r="DO29" s="377"/>
      <c r="DP29" s="377"/>
      <c r="DQ29" s="377"/>
      <c r="DR29" s="378"/>
    </row>
    <row r="30" spans="1:122" s="10" customFormat="1" ht="44.25" hidden="1" customHeight="1" x14ac:dyDescent="0.2">
      <c r="A30" s="416" t="s">
        <v>17</v>
      </c>
      <c r="B30" s="416"/>
      <c r="C30" s="416"/>
      <c r="D30" s="416"/>
      <c r="E30" s="416"/>
      <c r="F30" s="416"/>
      <c r="G30" s="416"/>
      <c r="H30" s="416"/>
      <c r="I30" s="416"/>
      <c r="J30" s="416"/>
      <c r="K30" s="31"/>
      <c r="L30" s="417" t="s">
        <v>74</v>
      </c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7"/>
      <c r="AC30" s="417"/>
      <c r="AD30" s="417"/>
      <c r="AE30" s="417"/>
      <c r="AF30" s="417"/>
      <c r="AG30" s="417"/>
      <c r="AH30" s="417"/>
      <c r="AI30" s="417"/>
      <c r="AJ30" s="417"/>
      <c r="AK30" s="417"/>
      <c r="AL30" s="417"/>
      <c r="AM30" s="417"/>
      <c r="AN30" s="417"/>
      <c r="AO30" s="417"/>
      <c r="AP30" s="417"/>
      <c r="AQ30" s="417"/>
      <c r="AR30" s="417"/>
      <c r="AS30" s="417"/>
      <c r="AT30" s="417"/>
      <c r="AU30" s="417"/>
      <c r="AV30" s="417"/>
      <c r="AW30" s="417"/>
      <c r="AX30" s="417"/>
      <c r="AY30" s="417"/>
      <c r="AZ30" s="417"/>
      <c r="BA30" s="417"/>
      <c r="BB30" s="417"/>
      <c r="BC30" s="417"/>
      <c r="BD30" s="418"/>
      <c r="BE30" s="419" t="s">
        <v>139</v>
      </c>
      <c r="BF30" s="419"/>
      <c r="BG30" s="419"/>
      <c r="BH30" s="419"/>
      <c r="BI30" s="419"/>
      <c r="BJ30" s="419"/>
      <c r="BK30" s="419"/>
      <c r="BL30" s="419"/>
      <c r="BM30" s="419"/>
      <c r="BN30" s="419"/>
      <c r="BO30" s="419"/>
      <c r="BP30" s="419"/>
      <c r="BQ30" s="419"/>
      <c r="BR30" s="419"/>
      <c r="BS30" s="419"/>
      <c r="BT30" s="421">
        <v>0</v>
      </c>
      <c r="BU30" s="422"/>
      <c r="BV30" s="422"/>
      <c r="BW30" s="422"/>
      <c r="BX30" s="422"/>
      <c r="BY30" s="422"/>
      <c r="BZ30" s="422"/>
      <c r="CA30" s="422"/>
      <c r="CB30" s="422"/>
      <c r="CC30" s="422"/>
      <c r="CD30" s="422"/>
      <c r="CE30" s="422"/>
      <c r="CF30" s="422"/>
      <c r="CG30" s="422"/>
      <c r="CH30" s="422"/>
      <c r="CI30" s="422"/>
      <c r="CJ30" s="423"/>
      <c r="CK30" s="421">
        <v>0</v>
      </c>
      <c r="CL30" s="422"/>
      <c r="CM30" s="422"/>
      <c r="CN30" s="422"/>
      <c r="CO30" s="422"/>
      <c r="CP30" s="422"/>
      <c r="CQ30" s="422"/>
      <c r="CR30" s="422"/>
      <c r="CS30" s="422"/>
      <c r="CT30" s="422"/>
      <c r="CU30" s="422"/>
      <c r="CV30" s="422"/>
      <c r="CW30" s="422"/>
      <c r="CX30" s="422"/>
      <c r="CY30" s="422"/>
      <c r="CZ30" s="422"/>
      <c r="DA30" s="423"/>
      <c r="DB30" s="421">
        <v>0</v>
      </c>
      <c r="DC30" s="422"/>
      <c r="DD30" s="422"/>
      <c r="DE30" s="422"/>
      <c r="DF30" s="422"/>
      <c r="DG30" s="422"/>
      <c r="DH30" s="422"/>
      <c r="DI30" s="422"/>
      <c r="DJ30" s="422"/>
      <c r="DK30" s="422"/>
      <c r="DL30" s="422"/>
      <c r="DM30" s="422"/>
      <c r="DN30" s="422"/>
      <c r="DO30" s="422"/>
      <c r="DP30" s="422"/>
      <c r="DQ30" s="422"/>
      <c r="DR30" s="423"/>
    </row>
    <row r="31" spans="1:122" s="13" customFormat="1" ht="15" hidden="1" customHeight="1" x14ac:dyDescent="0.2">
      <c r="A31" s="420" t="s">
        <v>8</v>
      </c>
      <c r="B31" s="420"/>
      <c r="C31" s="420"/>
      <c r="D31" s="420"/>
      <c r="E31" s="420"/>
      <c r="F31" s="420"/>
      <c r="G31" s="420"/>
      <c r="H31" s="420"/>
      <c r="I31" s="420"/>
      <c r="J31" s="420"/>
      <c r="K31" s="12"/>
      <c r="L31" s="414" t="s">
        <v>76</v>
      </c>
      <c r="M31" s="414"/>
      <c r="N31" s="414"/>
      <c r="O31" s="414"/>
      <c r="P31" s="414"/>
      <c r="Q31" s="414"/>
      <c r="R31" s="414"/>
      <c r="S31" s="414"/>
      <c r="T31" s="414"/>
      <c r="U31" s="414"/>
      <c r="V31" s="414"/>
      <c r="W31" s="414"/>
      <c r="X31" s="414"/>
      <c r="Y31" s="414"/>
      <c r="Z31" s="414"/>
      <c r="AA31" s="414"/>
      <c r="AB31" s="414"/>
      <c r="AC31" s="414"/>
      <c r="AD31" s="414"/>
      <c r="AE31" s="414"/>
      <c r="AF31" s="414"/>
      <c r="AG31" s="414"/>
      <c r="AH31" s="414"/>
      <c r="AI31" s="414"/>
      <c r="AJ31" s="414"/>
      <c r="AK31" s="414"/>
      <c r="AL31" s="414"/>
      <c r="AM31" s="414"/>
      <c r="AN31" s="414"/>
      <c r="AO31" s="414"/>
      <c r="AP31" s="414"/>
      <c r="AQ31" s="414"/>
      <c r="AR31" s="414"/>
      <c r="AS31" s="414"/>
      <c r="AT31" s="414"/>
      <c r="AU31" s="414"/>
      <c r="AV31" s="414"/>
      <c r="AW31" s="414"/>
      <c r="AX31" s="414"/>
      <c r="AY31" s="414"/>
      <c r="AZ31" s="414"/>
      <c r="BA31" s="414"/>
      <c r="BB31" s="414"/>
      <c r="BC31" s="414"/>
      <c r="BD31" s="415"/>
      <c r="BE31" s="410">
        <v>8</v>
      </c>
      <c r="BF31" s="410"/>
      <c r="BG31" s="410"/>
      <c r="BH31" s="410"/>
      <c r="BI31" s="410"/>
      <c r="BJ31" s="410"/>
      <c r="BK31" s="410"/>
      <c r="BL31" s="410"/>
      <c r="BM31" s="410"/>
      <c r="BN31" s="410"/>
      <c r="BO31" s="410"/>
      <c r="BP31" s="410"/>
      <c r="BQ31" s="410"/>
      <c r="BR31" s="410"/>
      <c r="BS31" s="410"/>
      <c r="BT31" s="411">
        <v>0</v>
      </c>
      <c r="BU31" s="412"/>
      <c r="BV31" s="412"/>
      <c r="BW31" s="412"/>
      <c r="BX31" s="412"/>
      <c r="BY31" s="412"/>
      <c r="BZ31" s="412"/>
      <c r="CA31" s="412"/>
      <c r="CB31" s="412"/>
      <c r="CC31" s="412"/>
      <c r="CD31" s="412"/>
      <c r="CE31" s="412"/>
      <c r="CF31" s="412"/>
      <c r="CG31" s="412"/>
      <c r="CH31" s="412"/>
      <c r="CI31" s="412"/>
      <c r="CJ31" s="413"/>
      <c r="CK31" s="411">
        <v>0</v>
      </c>
      <c r="CL31" s="412"/>
      <c r="CM31" s="412"/>
      <c r="CN31" s="412"/>
      <c r="CO31" s="412"/>
      <c r="CP31" s="412"/>
      <c r="CQ31" s="412"/>
      <c r="CR31" s="412"/>
      <c r="CS31" s="412"/>
      <c r="CT31" s="412"/>
      <c r="CU31" s="412"/>
      <c r="CV31" s="412"/>
      <c r="CW31" s="412"/>
      <c r="CX31" s="412"/>
      <c r="CY31" s="412"/>
      <c r="CZ31" s="412"/>
      <c r="DA31" s="413"/>
      <c r="DB31" s="411">
        <v>0</v>
      </c>
      <c r="DC31" s="412"/>
      <c r="DD31" s="412"/>
      <c r="DE31" s="412"/>
      <c r="DF31" s="412"/>
      <c r="DG31" s="412"/>
      <c r="DH31" s="412"/>
      <c r="DI31" s="412"/>
      <c r="DJ31" s="412"/>
      <c r="DK31" s="412"/>
      <c r="DL31" s="412"/>
      <c r="DM31" s="412"/>
      <c r="DN31" s="412"/>
      <c r="DO31" s="412"/>
      <c r="DP31" s="412"/>
      <c r="DQ31" s="412"/>
      <c r="DR31" s="413"/>
    </row>
    <row r="32" spans="1:122" s="13" customFormat="1" hidden="1" x14ac:dyDescent="0.2">
      <c r="A32" s="420" t="s">
        <v>9</v>
      </c>
      <c r="B32" s="420"/>
      <c r="C32" s="420"/>
      <c r="D32" s="420"/>
      <c r="E32" s="420"/>
      <c r="F32" s="420"/>
      <c r="G32" s="420"/>
      <c r="H32" s="420"/>
      <c r="I32" s="420"/>
      <c r="J32" s="420"/>
      <c r="K32" s="12"/>
      <c r="L32" s="414" t="s">
        <v>77</v>
      </c>
      <c r="M32" s="414"/>
      <c r="N32" s="414"/>
      <c r="O32" s="414"/>
      <c r="P32" s="414"/>
      <c r="Q32" s="414"/>
      <c r="R32" s="414"/>
      <c r="S32" s="414"/>
      <c r="T32" s="414"/>
      <c r="U32" s="414"/>
      <c r="V32" s="414"/>
      <c r="W32" s="414"/>
      <c r="X32" s="414"/>
      <c r="Y32" s="414"/>
      <c r="Z32" s="414"/>
      <c r="AA32" s="414"/>
      <c r="AB32" s="414"/>
      <c r="AC32" s="414"/>
      <c r="AD32" s="414"/>
      <c r="AE32" s="414"/>
      <c r="AF32" s="414"/>
      <c r="AG32" s="414"/>
      <c r="AH32" s="414"/>
      <c r="AI32" s="414"/>
      <c r="AJ32" s="414"/>
      <c r="AK32" s="414"/>
      <c r="AL32" s="414"/>
      <c r="AM32" s="414"/>
      <c r="AN32" s="414"/>
      <c r="AO32" s="414"/>
      <c r="AP32" s="414"/>
      <c r="AQ32" s="414"/>
      <c r="AR32" s="414"/>
      <c r="AS32" s="414"/>
      <c r="AT32" s="414"/>
      <c r="AU32" s="414"/>
      <c r="AV32" s="414"/>
      <c r="AW32" s="414"/>
      <c r="AX32" s="414"/>
      <c r="AY32" s="414"/>
      <c r="AZ32" s="414"/>
      <c r="BA32" s="414"/>
      <c r="BB32" s="414"/>
      <c r="BC32" s="414"/>
      <c r="BD32" s="415"/>
      <c r="BE32" s="410">
        <v>9</v>
      </c>
      <c r="BF32" s="410"/>
      <c r="BG32" s="410"/>
      <c r="BH32" s="410"/>
      <c r="BI32" s="410"/>
      <c r="BJ32" s="410"/>
      <c r="BK32" s="410"/>
      <c r="BL32" s="410"/>
      <c r="BM32" s="410"/>
      <c r="BN32" s="410"/>
      <c r="BO32" s="410"/>
      <c r="BP32" s="410"/>
      <c r="BQ32" s="410"/>
      <c r="BR32" s="410"/>
      <c r="BS32" s="410"/>
      <c r="BT32" s="411">
        <v>0</v>
      </c>
      <c r="BU32" s="412"/>
      <c r="BV32" s="412"/>
      <c r="BW32" s="412"/>
      <c r="BX32" s="412"/>
      <c r="BY32" s="412"/>
      <c r="BZ32" s="412"/>
      <c r="CA32" s="412"/>
      <c r="CB32" s="412"/>
      <c r="CC32" s="412"/>
      <c r="CD32" s="412"/>
      <c r="CE32" s="412"/>
      <c r="CF32" s="412"/>
      <c r="CG32" s="412"/>
      <c r="CH32" s="412"/>
      <c r="CI32" s="412"/>
      <c r="CJ32" s="413"/>
      <c r="CK32" s="411">
        <v>0</v>
      </c>
      <c r="CL32" s="412"/>
      <c r="CM32" s="412"/>
      <c r="CN32" s="412"/>
      <c r="CO32" s="412"/>
      <c r="CP32" s="412"/>
      <c r="CQ32" s="412"/>
      <c r="CR32" s="412"/>
      <c r="CS32" s="412"/>
      <c r="CT32" s="412"/>
      <c r="CU32" s="412"/>
      <c r="CV32" s="412"/>
      <c r="CW32" s="412"/>
      <c r="CX32" s="412"/>
      <c r="CY32" s="412"/>
      <c r="CZ32" s="412"/>
      <c r="DA32" s="413"/>
      <c r="DB32" s="411">
        <v>0</v>
      </c>
      <c r="DC32" s="412"/>
      <c r="DD32" s="412"/>
      <c r="DE32" s="412"/>
      <c r="DF32" s="412"/>
      <c r="DG32" s="412"/>
      <c r="DH32" s="412"/>
      <c r="DI32" s="412"/>
      <c r="DJ32" s="412"/>
      <c r="DK32" s="412"/>
      <c r="DL32" s="412"/>
      <c r="DM32" s="412"/>
      <c r="DN32" s="412"/>
      <c r="DO32" s="412"/>
      <c r="DP32" s="412"/>
      <c r="DQ32" s="412"/>
      <c r="DR32" s="413"/>
    </row>
    <row r="33" spans="1:122" s="10" customFormat="1" ht="30" customHeight="1" x14ac:dyDescent="0.2">
      <c r="A33" s="416" t="s">
        <v>10</v>
      </c>
      <c r="B33" s="416"/>
      <c r="C33" s="416"/>
      <c r="D33" s="416"/>
      <c r="E33" s="416"/>
      <c r="F33" s="416"/>
      <c r="G33" s="416"/>
      <c r="H33" s="416"/>
      <c r="I33" s="416"/>
      <c r="J33" s="416"/>
      <c r="K33" s="31"/>
      <c r="L33" s="417" t="s">
        <v>78</v>
      </c>
      <c r="M33" s="417"/>
      <c r="N33" s="417"/>
      <c r="O33" s="417"/>
      <c r="P33" s="417"/>
      <c r="Q33" s="417"/>
      <c r="R33" s="417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  <c r="AC33" s="417"/>
      <c r="AD33" s="417"/>
      <c r="AE33" s="417"/>
      <c r="AF33" s="417"/>
      <c r="AG33" s="417"/>
      <c r="AH33" s="417"/>
      <c r="AI33" s="417"/>
      <c r="AJ33" s="417"/>
      <c r="AK33" s="417"/>
      <c r="AL33" s="417"/>
      <c r="AM33" s="417"/>
      <c r="AN33" s="417"/>
      <c r="AO33" s="417"/>
      <c r="AP33" s="417"/>
      <c r="AQ33" s="417"/>
      <c r="AR33" s="417"/>
      <c r="AS33" s="417"/>
      <c r="AT33" s="417"/>
      <c r="AU33" s="417"/>
      <c r="AV33" s="417"/>
      <c r="AW33" s="417"/>
      <c r="AX33" s="417"/>
      <c r="AY33" s="417"/>
      <c r="AZ33" s="417"/>
      <c r="BA33" s="417"/>
      <c r="BB33" s="417"/>
      <c r="BC33" s="417"/>
      <c r="BD33" s="418"/>
      <c r="BE33" s="419" t="s">
        <v>139</v>
      </c>
      <c r="BF33" s="419"/>
      <c r="BG33" s="419"/>
      <c r="BH33" s="419"/>
      <c r="BI33" s="419"/>
      <c r="BJ33" s="419"/>
      <c r="BK33" s="419"/>
      <c r="BL33" s="419"/>
      <c r="BM33" s="419"/>
      <c r="BN33" s="419"/>
      <c r="BO33" s="419"/>
      <c r="BP33" s="419"/>
      <c r="BQ33" s="419"/>
      <c r="BR33" s="419"/>
      <c r="BS33" s="419"/>
      <c r="BT33" s="421">
        <v>31398946.489999998</v>
      </c>
      <c r="BU33" s="422"/>
      <c r="BV33" s="422"/>
      <c r="BW33" s="422"/>
      <c r="BX33" s="422"/>
      <c r="BY33" s="422"/>
      <c r="BZ33" s="422"/>
      <c r="CA33" s="422"/>
      <c r="CB33" s="422"/>
      <c r="CC33" s="422"/>
      <c r="CD33" s="422"/>
      <c r="CE33" s="422"/>
      <c r="CF33" s="422"/>
      <c r="CG33" s="422"/>
      <c r="CH33" s="422"/>
      <c r="CI33" s="422"/>
      <c r="CJ33" s="423"/>
      <c r="CK33" s="421">
        <v>33276544.719999999</v>
      </c>
      <c r="CL33" s="422"/>
      <c r="CM33" s="422"/>
      <c r="CN33" s="422"/>
      <c r="CO33" s="422"/>
      <c r="CP33" s="422"/>
      <c r="CQ33" s="422"/>
      <c r="CR33" s="422"/>
      <c r="CS33" s="422"/>
      <c r="CT33" s="422"/>
      <c r="CU33" s="422"/>
      <c r="CV33" s="422"/>
      <c r="CW33" s="422"/>
      <c r="CX33" s="422"/>
      <c r="CY33" s="422"/>
      <c r="CZ33" s="422"/>
      <c r="DA33" s="423"/>
      <c r="DB33" s="421">
        <v>28225355.75</v>
      </c>
      <c r="DC33" s="422"/>
      <c r="DD33" s="422"/>
      <c r="DE33" s="422"/>
      <c r="DF33" s="422"/>
      <c r="DG33" s="422"/>
      <c r="DH33" s="422"/>
      <c r="DI33" s="422"/>
      <c r="DJ33" s="422"/>
      <c r="DK33" s="422"/>
      <c r="DL33" s="422"/>
      <c r="DM33" s="422"/>
      <c r="DN33" s="422"/>
      <c r="DO33" s="422"/>
      <c r="DP33" s="422"/>
      <c r="DQ33" s="422"/>
      <c r="DR33" s="423"/>
    </row>
    <row r="34" spans="1:122" s="10" customFormat="1" ht="30" customHeight="1" x14ac:dyDescent="0.2">
      <c r="A34" s="371" t="s">
        <v>11</v>
      </c>
      <c r="B34" s="371"/>
      <c r="C34" s="371"/>
      <c r="D34" s="371"/>
      <c r="E34" s="371"/>
      <c r="F34" s="371"/>
      <c r="G34" s="371"/>
      <c r="H34" s="371"/>
      <c r="I34" s="371"/>
      <c r="J34" s="371"/>
      <c r="K34" s="11"/>
      <c r="L34" s="389" t="s">
        <v>79</v>
      </c>
      <c r="M34" s="389"/>
      <c r="N34" s="389"/>
      <c r="O34" s="389"/>
      <c r="P34" s="389"/>
      <c r="Q34" s="389"/>
      <c r="R34" s="389"/>
      <c r="S34" s="389"/>
      <c r="T34" s="389"/>
      <c r="U34" s="389"/>
      <c r="V34" s="389"/>
      <c r="W34" s="389"/>
      <c r="X34" s="389"/>
      <c r="Y34" s="389"/>
      <c r="Z34" s="389"/>
      <c r="AA34" s="389"/>
      <c r="AB34" s="389"/>
      <c r="AC34" s="389"/>
      <c r="AD34" s="389"/>
      <c r="AE34" s="389"/>
      <c r="AF34" s="389"/>
      <c r="AG34" s="389"/>
      <c r="AH34" s="389"/>
      <c r="AI34" s="389"/>
      <c r="AJ34" s="389"/>
      <c r="AK34" s="389"/>
      <c r="AL34" s="389"/>
      <c r="AM34" s="389"/>
      <c r="AN34" s="389"/>
      <c r="AO34" s="389"/>
      <c r="AP34" s="389"/>
      <c r="AQ34" s="389"/>
      <c r="AR34" s="389"/>
      <c r="AS34" s="389"/>
      <c r="AT34" s="389"/>
      <c r="AU34" s="389"/>
      <c r="AV34" s="389"/>
      <c r="AW34" s="389"/>
      <c r="AX34" s="389"/>
      <c r="AY34" s="389"/>
      <c r="AZ34" s="389"/>
      <c r="BA34" s="389"/>
      <c r="BB34" s="389"/>
      <c r="BC34" s="389"/>
      <c r="BD34" s="390"/>
      <c r="BE34" s="426">
        <v>10</v>
      </c>
      <c r="BF34" s="426"/>
      <c r="BG34" s="426"/>
      <c r="BH34" s="426"/>
      <c r="BI34" s="426"/>
      <c r="BJ34" s="426"/>
      <c r="BK34" s="426"/>
      <c r="BL34" s="426"/>
      <c r="BM34" s="426"/>
      <c r="BN34" s="426"/>
      <c r="BO34" s="426"/>
      <c r="BP34" s="426"/>
      <c r="BQ34" s="426"/>
      <c r="BR34" s="426"/>
      <c r="BS34" s="426"/>
      <c r="BT34" s="376">
        <v>29068489.68</v>
      </c>
      <c r="BU34" s="377"/>
      <c r="BV34" s="377"/>
      <c r="BW34" s="377"/>
      <c r="BX34" s="377"/>
      <c r="BY34" s="377"/>
      <c r="BZ34" s="377"/>
      <c r="CA34" s="377"/>
      <c r="CB34" s="377"/>
      <c r="CC34" s="377"/>
      <c r="CD34" s="377"/>
      <c r="CE34" s="377"/>
      <c r="CF34" s="377"/>
      <c r="CG34" s="377"/>
      <c r="CH34" s="377"/>
      <c r="CI34" s="377"/>
      <c r="CJ34" s="378"/>
      <c r="CK34" s="376">
        <v>29505912.640000001</v>
      </c>
      <c r="CL34" s="377"/>
      <c r="CM34" s="377"/>
      <c r="CN34" s="377"/>
      <c r="CO34" s="377"/>
      <c r="CP34" s="377"/>
      <c r="CQ34" s="377"/>
      <c r="CR34" s="377"/>
      <c r="CS34" s="377"/>
      <c r="CT34" s="377"/>
      <c r="CU34" s="377"/>
      <c r="CV34" s="377"/>
      <c r="CW34" s="377"/>
      <c r="CX34" s="377"/>
      <c r="CY34" s="377"/>
      <c r="CZ34" s="377"/>
      <c r="DA34" s="378"/>
      <c r="DB34" s="376">
        <v>24380779.960000001</v>
      </c>
      <c r="DC34" s="377"/>
      <c r="DD34" s="377"/>
      <c r="DE34" s="377"/>
      <c r="DF34" s="377"/>
      <c r="DG34" s="377"/>
      <c r="DH34" s="377"/>
      <c r="DI34" s="377"/>
      <c r="DJ34" s="377"/>
      <c r="DK34" s="377"/>
      <c r="DL34" s="377"/>
      <c r="DM34" s="377"/>
      <c r="DN34" s="377"/>
      <c r="DO34" s="377"/>
      <c r="DP34" s="377"/>
      <c r="DQ34" s="377"/>
      <c r="DR34" s="378"/>
    </row>
    <row r="35" spans="1:122" s="10" customFormat="1" ht="30" hidden="1" customHeight="1" x14ac:dyDescent="0.2">
      <c r="A35" s="371" t="s">
        <v>12</v>
      </c>
      <c r="B35" s="371"/>
      <c r="C35" s="371"/>
      <c r="D35" s="371"/>
      <c r="E35" s="371"/>
      <c r="F35" s="371"/>
      <c r="G35" s="371"/>
      <c r="H35" s="371"/>
      <c r="I35" s="371"/>
      <c r="J35" s="371"/>
      <c r="K35" s="11"/>
      <c r="L35" s="389" t="s">
        <v>80</v>
      </c>
      <c r="M35" s="389"/>
      <c r="N35" s="389"/>
      <c r="O35" s="389"/>
      <c r="P35" s="389"/>
      <c r="Q35" s="389"/>
      <c r="R35" s="389"/>
      <c r="S35" s="389"/>
      <c r="T35" s="389"/>
      <c r="U35" s="389"/>
      <c r="V35" s="389"/>
      <c r="W35" s="389"/>
      <c r="X35" s="389"/>
      <c r="Y35" s="389"/>
      <c r="Z35" s="389"/>
      <c r="AA35" s="389"/>
      <c r="AB35" s="389"/>
      <c r="AC35" s="389"/>
      <c r="AD35" s="389"/>
      <c r="AE35" s="389"/>
      <c r="AF35" s="389"/>
      <c r="AG35" s="389"/>
      <c r="AH35" s="389"/>
      <c r="AI35" s="389"/>
      <c r="AJ35" s="389"/>
      <c r="AK35" s="389"/>
      <c r="AL35" s="389"/>
      <c r="AM35" s="389"/>
      <c r="AN35" s="389"/>
      <c r="AO35" s="389"/>
      <c r="AP35" s="389"/>
      <c r="AQ35" s="389"/>
      <c r="AR35" s="389"/>
      <c r="AS35" s="389"/>
      <c r="AT35" s="389"/>
      <c r="AU35" s="389"/>
      <c r="AV35" s="389"/>
      <c r="AW35" s="389"/>
      <c r="AX35" s="389"/>
      <c r="AY35" s="389"/>
      <c r="AZ35" s="389"/>
      <c r="BA35" s="389"/>
      <c r="BB35" s="389"/>
      <c r="BC35" s="389"/>
      <c r="BD35" s="390"/>
      <c r="BE35" s="391">
        <v>11</v>
      </c>
      <c r="BF35" s="391"/>
      <c r="BG35" s="391"/>
      <c r="BH35" s="391"/>
      <c r="BI35" s="391"/>
      <c r="BJ35" s="391"/>
      <c r="BK35" s="391"/>
      <c r="BL35" s="391"/>
      <c r="BM35" s="391"/>
      <c r="BN35" s="391"/>
      <c r="BO35" s="391"/>
      <c r="BP35" s="391"/>
      <c r="BQ35" s="391"/>
      <c r="BR35" s="391"/>
      <c r="BS35" s="391"/>
      <c r="BT35" s="376">
        <v>0</v>
      </c>
      <c r="BU35" s="377"/>
      <c r="BV35" s="377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8"/>
      <c r="CK35" s="376">
        <v>0</v>
      </c>
      <c r="CL35" s="377"/>
      <c r="CM35" s="377"/>
      <c r="CN35" s="377"/>
      <c r="CO35" s="377"/>
      <c r="CP35" s="377"/>
      <c r="CQ35" s="377"/>
      <c r="CR35" s="377"/>
      <c r="CS35" s="377"/>
      <c r="CT35" s="377"/>
      <c r="CU35" s="377"/>
      <c r="CV35" s="377"/>
      <c r="CW35" s="377"/>
      <c r="CX35" s="377"/>
      <c r="CY35" s="377"/>
      <c r="CZ35" s="377"/>
      <c r="DA35" s="378"/>
      <c r="DB35" s="376">
        <v>0</v>
      </c>
      <c r="DC35" s="377"/>
      <c r="DD35" s="377"/>
      <c r="DE35" s="377"/>
      <c r="DF35" s="377"/>
      <c r="DG35" s="377"/>
      <c r="DH35" s="377"/>
      <c r="DI35" s="377"/>
      <c r="DJ35" s="377"/>
      <c r="DK35" s="377"/>
      <c r="DL35" s="377"/>
      <c r="DM35" s="377"/>
      <c r="DN35" s="377"/>
      <c r="DO35" s="377"/>
      <c r="DP35" s="377"/>
      <c r="DQ35" s="377"/>
      <c r="DR35" s="378"/>
    </row>
    <row r="36" spans="1:122" s="13" customFormat="1" x14ac:dyDescent="0.2">
      <c r="A36" s="420" t="s">
        <v>13</v>
      </c>
      <c r="B36" s="420"/>
      <c r="C36" s="420"/>
      <c r="D36" s="420"/>
      <c r="E36" s="420"/>
      <c r="F36" s="420"/>
      <c r="G36" s="420"/>
      <c r="H36" s="420"/>
      <c r="I36" s="420"/>
      <c r="J36" s="420"/>
      <c r="K36" s="12"/>
      <c r="L36" s="414" t="s">
        <v>81</v>
      </c>
      <c r="M36" s="414"/>
      <c r="N36" s="414"/>
      <c r="O36" s="414"/>
      <c r="P36" s="414"/>
      <c r="Q36" s="414"/>
      <c r="R36" s="414"/>
      <c r="S36" s="414"/>
      <c r="T36" s="414"/>
      <c r="U36" s="414"/>
      <c r="V36" s="414"/>
      <c r="W36" s="414"/>
      <c r="X36" s="414"/>
      <c r="Y36" s="414"/>
      <c r="Z36" s="414"/>
      <c r="AA36" s="414"/>
      <c r="AB36" s="414"/>
      <c r="AC36" s="414"/>
      <c r="AD36" s="414"/>
      <c r="AE36" s="414"/>
      <c r="AF36" s="414"/>
      <c r="AG36" s="414"/>
      <c r="AH36" s="414"/>
      <c r="AI36" s="414"/>
      <c r="AJ36" s="414"/>
      <c r="AK36" s="414"/>
      <c r="AL36" s="414"/>
      <c r="AM36" s="414"/>
      <c r="AN36" s="414"/>
      <c r="AO36" s="414"/>
      <c r="AP36" s="414"/>
      <c r="AQ36" s="414"/>
      <c r="AR36" s="414"/>
      <c r="AS36" s="414"/>
      <c r="AT36" s="414"/>
      <c r="AU36" s="414"/>
      <c r="AV36" s="414"/>
      <c r="AW36" s="414"/>
      <c r="AX36" s="414"/>
      <c r="AY36" s="414"/>
      <c r="AZ36" s="414"/>
      <c r="BA36" s="414"/>
      <c r="BB36" s="414"/>
      <c r="BC36" s="414"/>
      <c r="BD36" s="415"/>
      <c r="BE36" s="425">
        <v>12</v>
      </c>
      <c r="BF36" s="425"/>
      <c r="BG36" s="425"/>
      <c r="BH36" s="425"/>
      <c r="BI36" s="425"/>
      <c r="BJ36" s="425"/>
      <c r="BK36" s="425"/>
      <c r="BL36" s="425"/>
      <c r="BM36" s="425"/>
      <c r="BN36" s="425"/>
      <c r="BO36" s="425"/>
      <c r="BP36" s="425"/>
      <c r="BQ36" s="425"/>
      <c r="BR36" s="425"/>
      <c r="BS36" s="425"/>
      <c r="BT36" s="411">
        <v>2330456.8099999996</v>
      </c>
      <c r="BU36" s="412"/>
      <c r="BV36" s="412"/>
      <c r="BW36" s="412"/>
      <c r="BX36" s="412"/>
      <c r="BY36" s="412"/>
      <c r="BZ36" s="412"/>
      <c r="CA36" s="412"/>
      <c r="CB36" s="412"/>
      <c r="CC36" s="412"/>
      <c r="CD36" s="412"/>
      <c r="CE36" s="412"/>
      <c r="CF36" s="412"/>
      <c r="CG36" s="412"/>
      <c r="CH36" s="412"/>
      <c r="CI36" s="412"/>
      <c r="CJ36" s="413"/>
      <c r="CK36" s="411">
        <v>3770632.08</v>
      </c>
      <c r="CL36" s="412"/>
      <c r="CM36" s="412"/>
      <c r="CN36" s="412"/>
      <c r="CO36" s="412"/>
      <c r="CP36" s="412"/>
      <c r="CQ36" s="412"/>
      <c r="CR36" s="412"/>
      <c r="CS36" s="412"/>
      <c r="CT36" s="412"/>
      <c r="CU36" s="412"/>
      <c r="CV36" s="412"/>
      <c r="CW36" s="412"/>
      <c r="CX36" s="412"/>
      <c r="CY36" s="412"/>
      <c r="CZ36" s="412"/>
      <c r="DA36" s="413"/>
      <c r="DB36" s="411">
        <v>3844575.79</v>
      </c>
      <c r="DC36" s="412"/>
      <c r="DD36" s="412"/>
      <c r="DE36" s="412"/>
      <c r="DF36" s="412"/>
      <c r="DG36" s="412"/>
      <c r="DH36" s="412"/>
      <c r="DI36" s="412"/>
      <c r="DJ36" s="412"/>
      <c r="DK36" s="412"/>
      <c r="DL36" s="412"/>
      <c r="DM36" s="412"/>
      <c r="DN36" s="412"/>
      <c r="DO36" s="412"/>
      <c r="DP36" s="412"/>
      <c r="DQ36" s="412"/>
      <c r="DR36" s="413"/>
    </row>
    <row r="37" spans="1:122" s="10" customFormat="1" ht="30" hidden="1" customHeight="1" x14ac:dyDescent="0.2">
      <c r="A37" s="371" t="s">
        <v>14</v>
      </c>
      <c r="B37" s="371"/>
      <c r="C37" s="371"/>
      <c r="D37" s="371"/>
      <c r="E37" s="371"/>
      <c r="F37" s="371"/>
      <c r="G37" s="371"/>
      <c r="H37" s="371"/>
      <c r="I37" s="371"/>
      <c r="J37" s="371"/>
      <c r="K37" s="11"/>
      <c r="L37" s="389" t="s">
        <v>28</v>
      </c>
      <c r="M37" s="389"/>
      <c r="N37" s="389"/>
      <c r="O37" s="389"/>
      <c r="P37" s="389"/>
      <c r="Q37" s="389"/>
      <c r="R37" s="389"/>
      <c r="S37" s="389"/>
      <c r="T37" s="389"/>
      <c r="U37" s="389"/>
      <c r="V37" s="389"/>
      <c r="W37" s="389"/>
      <c r="X37" s="389"/>
      <c r="Y37" s="389"/>
      <c r="Z37" s="389"/>
      <c r="AA37" s="389"/>
      <c r="AB37" s="389"/>
      <c r="AC37" s="389"/>
      <c r="AD37" s="389"/>
      <c r="AE37" s="389"/>
      <c r="AF37" s="389"/>
      <c r="AG37" s="389"/>
      <c r="AH37" s="389"/>
      <c r="AI37" s="389"/>
      <c r="AJ37" s="389"/>
      <c r="AK37" s="389"/>
      <c r="AL37" s="389"/>
      <c r="AM37" s="389"/>
      <c r="AN37" s="389"/>
      <c r="AO37" s="389"/>
      <c r="AP37" s="389"/>
      <c r="AQ37" s="389"/>
      <c r="AR37" s="389"/>
      <c r="AS37" s="389"/>
      <c r="AT37" s="389"/>
      <c r="AU37" s="389"/>
      <c r="AV37" s="389"/>
      <c r="AW37" s="389"/>
      <c r="AX37" s="389"/>
      <c r="AY37" s="389"/>
      <c r="AZ37" s="389"/>
      <c r="BA37" s="389"/>
      <c r="BB37" s="389"/>
      <c r="BC37" s="389"/>
      <c r="BD37" s="390"/>
      <c r="BE37" s="391">
        <v>13</v>
      </c>
      <c r="BF37" s="391"/>
      <c r="BG37" s="391"/>
      <c r="BH37" s="391"/>
      <c r="BI37" s="391"/>
      <c r="BJ37" s="391"/>
      <c r="BK37" s="391"/>
      <c r="BL37" s="391"/>
      <c r="BM37" s="391"/>
      <c r="BN37" s="391"/>
      <c r="BO37" s="391"/>
      <c r="BP37" s="391"/>
      <c r="BQ37" s="391"/>
      <c r="BR37" s="391"/>
      <c r="BS37" s="391"/>
      <c r="BT37" s="376">
        <v>0</v>
      </c>
      <c r="BU37" s="377"/>
      <c r="BV37" s="377"/>
      <c r="BW37" s="377"/>
      <c r="BX37" s="377"/>
      <c r="BY37" s="377"/>
      <c r="BZ37" s="377"/>
      <c r="CA37" s="377"/>
      <c r="CB37" s="377"/>
      <c r="CC37" s="377"/>
      <c r="CD37" s="377"/>
      <c r="CE37" s="377"/>
      <c r="CF37" s="377"/>
      <c r="CG37" s="377"/>
      <c r="CH37" s="377"/>
      <c r="CI37" s="377"/>
      <c r="CJ37" s="378"/>
      <c r="CK37" s="376">
        <v>0</v>
      </c>
      <c r="CL37" s="377"/>
      <c r="CM37" s="377"/>
      <c r="CN37" s="377"/>
      <c r="CO37" s="377"/>
      <c r="CP37" s="377"/>
      <c r="CQ37" s="377"/>
      <c r="CR37" s="377"/>
      <c r="CS37" s="377"/>
      <c r="CT37" s="377"/>
      <c r="CU37" s="377"/>
      <c r="CV37" s="377"/>
      <c r="CW37" s="377"/>
      <c r="CX37" s="377"/>
      <c r="CY37" s="377"/>
      <c r="CZ37" s="377"/>
      <c r="DA37" s="378"/>
      <c r="DB37" s="376">
        <v>0</v>
      </c>
      <c r="DC37" s="377"/>
      <c r="DD37" s="377"/>
      <c r="DE37" s="377"/>
      <c r="DF37" s="377"/>
      <c r="DG37" s="377"/>
      <c r="DH37" s="377"/>
      <c r="DI37" s="377"/>
      <c r="DJ37" s="377"/>
      <c r="DK37" s="377"/>
      <c r="DL37" s="377"/>
      <c r="DM37" s="377"/>
      <c r="DN37" s="377"/>
      <c r="DO37" s="377"/>
      <c r="DP37" s="377"/>
      <c r="DQ37" s="377"/>
      <c r="DR37" s="378"/>
    </row>
    <row r="38" spans="1:122" s="10" customFormat="1" ht="30" hidden="1" customHeight="1" x14ac:dyDescent="0.2">
      <c r="A38" s="371" t="s">
        <v>15</v>
      </c>
      <c r="B38" s="371"/>
      <c r="C38" s="371"/>
      <c r="D38" s="371"/>
      <c r="E38" s="371"/>
      <c r="F38" s="371"/>
      <c r="G38" s="371"/>
      <c r="H38" s="371"/>
      <c r="I38" s="371"/>
      <c r="J38" s="371"/>
      <c r="K38" s="11"/>
      <c r="L38" s="389" t="s">
        <v>29</v>
      </c>
      <c r="M38" s="389"/>
      <c r="N38" s="389"/>
      <c r="O38" s="389"/>
      <c r="P38" s="389"/>
      <c r="Q38" s="389"/>
      <c r="R38" s="389"/>
      <c r="S38" s="389"/>
      <c r="T38" s="389"/>
      <c r="U38" s="389"/>
      <c r="V38" s="389"/>
      <c r="W38" s="389"/>
      <c r="X38" s="389"/>
      <c r="Y38" s="389"/>
      <c r="Z38" s="389"/>
      <c r="AA38" s="389"/>
      <c r="AB38" s="389"/>
      <c r="AC38" s="389"/>
      <c r="AD38" s="389"/>
      <c r="AE38" s="389"/>
      <c r="AF38" s="389"/>
      <c r="AG38" s="389"/>
      <c r="AH38" s="389"/>
      <c r="AI38" s="389"/>
      <c r="AJ38" s="389"/>
      <c r="AK38" s="389"/>
      <c r="AL38" s="389"/>
      <c r="AM38" s="389"/>
      <c r="AN38" s="389"/>
      <c r="AO38" s="389"/>
      <c r="AP38" s="389"/>
      <c r="AQ38" s="389"/>
      <c r="AR38" s="389"/>
      <c r="AS38" s="389"/>
      <c r="AT38" s="389"/>
      <c r="AU38" s="389"/>
      <c r="AV38" s="389"/>
      <c r="AW38" s="389"/>
      <c r="AX38" s="389"/>
      <c r="AY38" s="389"/>
      <c r="AZ38" s="389"/>
      <c r="BA38" s="389"/>
      <c r="BB38" s="389"/>
      <c r="BC38" s="389"/>
      <c r="BD38" s="390"/>
      <c r="BE38" s="391">
        <v>14</v>
      </c>
      <c r="BF38" s="391"/>
      <c r="BG38" s="391"/>
      <c r="BH38" s="391"/>
      <c r="BI38" s="391"/>
      <c r="BJ38" s="391"/>
      <c r="BK38" s="391"/>
      <c r="BL38" s="391"/>
      <c r="BM38" s="391"/>
      <c r="BN38" s="391"/>
      <c r="BO38" s="391"/>
      <c r="BP38" s="391"/>
      <c r="BQ38" s="391"/>
      <c r="BR38" s="391"/>
      <c r="BS38" s="391"/>
      <c r="BT38" s="376">
        <v>0</v>
      </c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8"/>
      <c r="CK38" s="376">
        <v>0</v>
      </c>
      <c r="CL38" s="377"/>
      <c r="CM38" s="377"/>
      <c r="CN38" s="377"/>
      <c r="CO38" s="377"/>
      <c r="CP38" s="377"/>
      <c r="CQ38" s="37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8"/>
      <c r="DB38" s="376">
        <v>0</v>
      </c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8"/>
    </row>
    <row r="39" spans="1:122" s="13" customFormat="1" hidden="1" x14ac:dyDescent="0.2">
      <c r="A39" s="420" t="s">
        <v>16</v>
      </c>
      <c r="B39" s="420"/>
      <c r="C39" s="420"/>
      <c r="D39" s="420"/>
      <c r="E39" s="420"/>
      <c r="F39" s="420"/>
      <c r="G39" s="420"/>
      <c r="H39" s="420"/>
      <c r="I39" s="420"/>
      <c r="J39" s="420"/>
      <c r="K39" s="12"/>
      <c r="L39" s="414" t="s">
        <v>30</v>
      </c>
      <c r="M39" s="414"/>
      <c r="N39" s="414"/>
      <c r="O39" s="414"/>
      <c r="P39" s="414"/>
      <c r="Q39" s="414"/>
      <c r="R39" s="414"/>
      <c r="S39" s="414"/>
      <c r="T39" s="414"/>
      <c r="U39" s="414"/>
      <c r="V39" s="414"/>
      <c r="W39" s="414"/>
      <c r="X39" s="414"/>
      <c r="Y39" s="414"/>
      <c r="Z39" s="414"/>
      <c r="AA39" s="414"/>
      <c r="AB39" s="414"/>
      <c r="AC39" s="414"/>
      <c r="AD39" s="414"/>
      <c r="AE39" s="414"/>
      <c r="AF39" s="414"/>
      <c r="AG39" s="414"/>
      <c r="AH39" s="414"/>
      <c r="AI39" s="414"/>
      <c r="AJ39" s="414"/>
      <c r="AK39" s="414"/>
      <c r="AL39" s="414"/>
      <c r="AM39" s="414"/>
      <c r="AN39" s="414"/>
      <c r="AO39" s="414"/>
      <c r="AP39" s="414"/>
      <c r="AQ39" s="414"/>
      <c r="AR39" s="414"/>
      <c r="AS39" s="414"/>
      <c r="AT39" s="414"/>
      <c r="AU39" s="414"/>
      <c r="AV39" s="414"/>
      <c r="AW39" s="414"/>
      <c r="AX39" s="414"/>
      <c r="AY39" s="414"/>
      <c r="AZ39" s="414"/>
      <c r="BA39" s="414"/>
      <c r="BB39" s="414"/>
      <c r="BC39" s="414"/>
      <c r="BD39" s="415"/>
      <c r="BE39" s="410">
        <v>15</v>
      </c>
      <c r="BF39" s="410"/>
      <c r="BG39" s="410"/>
      <c r="BH39" s="410"/>
      <c r="BI39" s="410"/>
      <c r="BJ39" s="410"/>
      <c r="BK39" s="410"/>
      <c r="BL39" s="410"/>
      <c r="BM39" s="410"/>
      <c r="BN39" s="410"/>
      <c r="BO39" s="410"/>
      <c r="BP39" s="410"/>
      <c r="BQ39" s="410"/>
      <c r="BR39" s="410"/>
      <c r="BS39" s="410"/>
      <c r="BT39" s="411">
        <v>0</v>
      </c>
      <c r="BU39" s="412"/>
      <c r="BV39" s="412"/>
      <c r="BW39" s="412"/>
      <c r="BX39" s="412"/>
      <c r="BY39" s="412"/>
      <c r="BZ39" s="412"/>
      <c r="CA39" s="412"/>
      <c r="CB39" s="412"/>
      <c r="CC39" s="412"/>
      <c r="CD39" s="412"/>
      <c r="CE39" s="412"/>
      <c r="CF39" s="412"/>
      <c r="CG39" s="412"/>
      <c r="CH39" s="412"/>
      <c r="CI39" s="412"/>
      <c r="CJ39" s="413"/>
      <c r="CK39" s="411">
        <v>0</v>
      </c>
      <c r="CL39" s="412"/>
      <c r="CM39" s="412"/>
      <c r="CN39" s="412"/>
      <c r="CO39" s="412"/>
      <c r="CP39" s="412"/>
      <c r="CQ39" s="412"/>
      <c r="CR39" s="412"/>
      <c r="CS39" s="412"/>
      <c r="CT39" s="412"/>
      <c r="CU39" s="412"/>
      <c r="CV39" s="412"/>
      <c r="CW39" s="412"/>
      <c r="CX39" s="412"/>
      <c r="CY39" s="412"/>
      <c r="CZ39" s="412"/>
      <c r="DA39" s="413"/>
      <c r="DB39" s="411">
        <v>0</v>
      </c>
      <c r="DC39" s="412"/>
      <c r="DD39" s="412"/>
      <c r="DE39" s="412"/>
      <c r="DF39" s="412"/>
      <c r="DG39" s="412"/>
      <c r="DH39" s="412"/>
      <c r="DI39" s="412"/>
      <c r="DJ39" s="412"/>
      <c r="DK39" s="412"/>
      <c r="DL39" s="412"/>
      <c r="DM39" s="412"/>
      <c r="DN39" s="412"/>
      <c r="DO39" s="412"/>
      <c r="DP39" s="412"/>
      <c r="DQ39" s="412"/>
      <c r="DR39" s="413"/>
    </row>
    <row r="40" spans="1:122" s="10" customFormat="1" ht="45" hidden="1" customHeight="1" x14ac:dyDescent="0.2">
      <c r="A40" s="371" t="s">
        <v>82</v>
      </c>
      <c r="B40" s="371"/>
      <c r="C40" s="371"/>
      <c r="D40" s="371"/>
      <c r="E40" s="371"/>
      <c r="F40" s="371"/>
      <c r="G40" s="371"/>
      <c r="H40" s="371"/>
      <c r="I40" s="371"/>
      <c r="J40" s="371"/>
      <c r="K40" s="11"/>
      <c r="L40" s="389" t="s">
        <v>83</v>
      </c>
      <c r="M40" s="389"/>
      <c r="N40" s="389"/>
      <c r="O40" s="389"/>
      <c r="P40" s="389"/>
      <c r="Q40" s="389"/>
      <c r="R40" s="389"/>
      <c r="S40" s="389"/>
      <c r="T40" s="389"/>
      <c r="U40" s="389"/>
      <c r="V40" s="389"/>
      <c r="W40" s="389"/>
      <c r="X40" s="389"/>
      <c r="Y40" s="389"/>
      <c r="Z40" s="389"/>
      <c r="AA40" s="389"/>
      <c r="AB40" s="389"/>
      <c r="AC40" s="389"/>
      <c r="AD40" s="389"/>
      <c r="AE40" s="389"/>
      <c r="AF40" s="389"/>
      <c r="AG40" s="389"/>
      <c r="AH40" s="389"/>
      <c r="AI40" s="389"/>
      <c r="AJ40" s="389"/>
      <c r="AK40" s="389"/>
      <c r="AL40" s="389"/>
      <c r="AM40" s="389"/>
      <c r="AN40" s="389"/>
      <c r="AO40" s="389"/>
      <c r="AP40" s="389"/>
      <c r="AQ40" s="389"/>
      <c r="AR40" s="389"/>
      <c r="AS40" s="389"/>
      <c r="AT40" s="389"/>
      <c r="AU40" s="389"/>
      <c r="AV40" s="389"/>
      <c r="AW40" s="389"/>
      <c r="AX40" s="389"/>
      <c r="AY40" s="389"/>
      <c r="AZ40" s="389"/>
      <c r="BA40" s="389"/>
      <c r="BB40" s="389"/>
      <c r="BC40" s="389"/>
      <c r="BD40" s="390"/>
      <c r="BE40" s="391">
        <v>16</v>
      </c>
      <c r="BF40" s="391"/>
      <c r="BG40" s="391"/>
      <c r="BH40" s="391"/>
      <c r="BI40" s="391"/>
      <c r="BJ40" s="391"/>
      <c r="BK40" s="391"/>
      <c r="BL40" s="391"/>
      <c r="BM40" s="391"/>
      <c r="BN40" s="391"/>
      <c r="BO40" s="391"/>
      <c r="BP40" s="391"/>
      <c r="BQ40" s="391"/>
      <c r="BR40" s="391"/>
      <c r="BS40" s="391"/>
      <c r="BT40" s="376">
        <v>0</v>
      </c>
      <c r="BU40" s="377"/>
      <c r="BV40" s="377"/>
      <c r="BW40" s="377"/>
      <c r="BX40" s="377"/>
      <c r="BY40" s="377"/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8"/>
      <c r="CK40" s="376">
        <v>0</v>
      </c>
      <c r="CL40" s="377"/>
      <c r="CM40" s="377"/>
      <c r="CN40" s="377"/>
      <c r="CO40" s="377"/>
      <c r="CP40" s="377"/>
      <c r="CQ40" s="377"/>
      <c r="CR40" s="377"/>
      <c r="CS40" s="377"/>
      <c r="CT40" s="377"/>
      <c r="CU40" s="377"/>
      <c r="CV40" s="377"/>
      <c r="CW40" s="377"/>
      <c r="CX40" s="377"/>
      <c r="CY40" s="377"/>
      <c r="CZ40" s="377"/>
      <c r="DA40" s="378"/>
      <c r="DB40" s="376">
        <v>0</v>
      </c>
      <c r="DC40" s="377"/>
      <c r="DD40" s="377"/>
      <c r="DE40" s="377"/>
      <c r="DF40" s="377"/>
      <c r="DG40" s="377"/>
      <c r="DH40" s="377"/>
      <c r="DI40" s="377"/>
      <c r="DJ40" s="377"/>
      <c r="DK40" s="377"/>
      <c r="DL40" s="377"/>
      <c r="DM40" s="377"/>
      <c r="DN40" s="377"/>
      <c r="DO40" s="377"/>
      <c r="DP40" s="377"/>
      <c r="DQ40" s="377"/>
      <c r="DR40" s="378"/>
    </row>
    <row r="41" spans="1:122" s="13" customFormat="1" hidden="1" x14ac:dyDescent="0.2">
      <c r="A41" s="420" t="s">
        <v>84</v>
      </c>
      <c r="B41" s="420"/>
      <c r="C41" s="420"/>
      <c r="D41" s="420"/>
      <c r="E41" s="420"/>
      <c r="F41" s="420"/>
      <c r="G41" s="420"/>
      <c r="H41" s="420"/>
      <c r="I41" s="420"/>
      <c r="J41" s="420"/>
      <c r="K41" s="12"/>
      <c r="L41" s="414" t="s">
        <v>85</v>
      </c>
      <c r="M41" s="414"/>
      <c r="N41" s="414"/>
      <c r="O41" s="414"/>
      <c r="P41" s="414"/>
      <c r="Q41" s="414"/>
      <c r="R41" s="414"/>
      <c r="S41" s="414"/>
      <c r="T41" s="414"/>
      <c r="U41" s="414"/>
      <c r="V41" s="414"/>
      <c r="W41" s="414"/>
      <c r="X41" s="414"/>
      <c r="Y41" s="414"/>
      <c r="Z41" s="414"/>
      <c r="AA41" s="414"/>
      <c r="AB41" s="414"/>
      <c r="AC41" s="414"/>
      <c r="AD41" s="414"/>
      <c r="AE41" s="414"/>
      <c r="AF41" s="414"/>
      <c r="AG41" s="414"/>
      <c r="AH41" s="414"/>
      <c r="AI41" s="414"/>
      <c r="AJ41" s="414"/>
      <c r="AK41" s="414"/>
      <c r="AL41" s="414"/>
      <c r="AM41" s="414"/>
      <c r="AN41" s="414"/>
      <c r="AO41" s="414"/>
      <c r="AP41" s="414"/>
      <c r="AQ41" s="414"/>
      <c r="AR41" s="414"/>
      <c r="AS41" s="414"/>
      <c r="AT41" s="414"/>
      <c r="AU41" s="414"/>
      <c r="AV41" s="414"/>
      <c r="AW41" s="414"/>
      <c r="AX41" s="414"/>
      <c r="AY41" s="414"/>
      <c r="AZ41" s="414"/>
      <c r="BA41" s="414"/>
      <c r="BB41" s="414"/>
      <c r="BC41" s="414"/>
      <c r="BD41" s="415"/>
      <c r="BE41" s="410">
        <v>17</v>
      </c>
      <c r="BF41" s="410"/>
      <c r="BG41" s="410"/>
      <c r="BH41" s="410"/>
      <c r="BI41" s="410"/>
      <c r="BJ41" s="410"/>
      <c r="BK41" s="410"/>
      <c r="BL41" s="410"/>
      <c r="BM41" s="410"/>
      <c r="BN41" s="410"/>
      <c r="BO41" s="410"/>
      <c r="BP41" s="410"/>
      <c r="BQ41" s="410"/>
      <c r="BR41" s="410"/>
      <c r="BS41" s="410"/>
      <c r="BT41" s="411">
        <v>0</v>
      </c>
      <c r="BU41" s="412"/>
      <c r="BV41" s="412"/>
      <c r="BW41" s="412"/>
      <c r="BX41" s="412"/>
      <c r="BY41" s="412"/>
      <c r="BZ41" s="412"/>
      <c r="CA41" s="412"/>
      <c r="CB41" s="412"/>
      <c r="CC41" s="412"/>
      <c r="CD41" s="412"/>
      <c r="CE41" s="412"/>
      <c r="CF41" s="412"/>
      <c r="CG41" s="412"/>
      <c r="CH41" s="412"/>
      <c r="CI41" s="412"/>
      <c r="CJ41" s="413"/>
      <c r="CK41" s="411">
        <v>0</v>
      </c>
      <c r="CL41" s="412"/>
      <c r="CM41" s="412"/>
      <c r="CN41" s="412"/>
      <c r="CO41" s="412"/>
      <c r="CP41" s="412"/>
      <c r="CQ41" s="412"/>
      <c r="CR41" s="412"/>
      <c r="CS41" s="412"/>
      <c r="CT41" s="412"/>
      <c r="CU41" s="412"/>
      <c r="CV41" s="412"/>
      <c r="CW41" s="412"/>
      <c r="CX41" s="412"/>
      <c r="CY41" s="412"/>
      <c r="CZ41" s="412"/>
      <c r="DA41" s="413"/>
      <c r="DB41" s="411">
        <v>0</v>
      </c>
      <c r="DC41" s="412"/>
      <c r="DD41" s="412"/>
      <c r="DE41" s="412"/>
      <c r="DF41" s="412"/>
      <c r="DG41" s="412"/>
      <c r="DH41" s="412"/>
      <c r="DI41" s="412"/>
      <c r="DJ41" s="412"/>
      <c r="DK41" s="412"/>
      <c r="DL41" s="412"/>
      <c r="DM41" s="412"/>
      <c r="DN41" s="412"/>
      <c r="DO41" s="412"/>
      <c r="DP41" s="412"/>
      <c r="DQ41" s="412"/>
      <c r="DR41" s="413"/>
    </row>
    <row r="42" spans="1:122" s="13" customFormat="1" hidden="1" x14ac:dyDescent="0.2">
      <c r="A42" s="420" t="s">
        <v>89</v>
      </c>
      <c r="B42" s="420"/>
      <c r="C42" s="420"/>
      <c r="D42" s="420"/>
      <c r="E42" s="420"/>
      <c r="F42" s="420"/>
      <c r="G42" s="420"/>
      <c r="H42" s="420"/>
      <c r="I42" s="420"/>
      <c r="J42" s="420"/>
      <c r="K42" s="12"/>
      <c r="L42" s="414" t="s">
        <v>86</v>
      </c>
      <c r="M42" s="414"/>
      <c r="N42" s="414"/>
      <c r="O42" s="414"/>
      <c r="P42" s="414"/>
      <c r="Q42" s="414"/>
      <c r="R42" s="414"/>
      <c r="S42" s="414"/>
      <c r="T42" s="414"/>
      <c r="U42" s="414"/>
      <c r="V42" s="414"/>
      <c r="W42" s="414"/>
      <c r="X42" s="414"/>
      <c r="Y42" s="414"/>
      <c r="Z42" s="414"/>
      <c r="AA42" s="414"/>
      <c r="AB42" s="414"/>
      <c r="AC42" s="414"/>
      <c r="AD42" s="414"/>
      <c r="AE42" s="414"/>
      <c r="AF42" s="414"/>
      <c r="AG42" s="414"/>
      <c r="AH42" s="414"/>
      <c r="AI42" s="414"/>
      <c r="AJ42" s="414"/>
      <c r="AK42" s="414"/>
      <c r="AL42" s="414"/>
      <c r="AM42" s="414"/>
      <c r="AN42" s="414"/>
      <c r="AO42" s="414"/>
      <c r="AP42" s="414"/>
      <c r="AQ42" s="414"/>
      <c r="AR42" s="414"/>
      <c r="AS42" s="414"/>
      <c r="AT42" s="414"/>
      <c r="AU42" s="414"/>
      <c r="AV42" s="414"/>
      <c r="AW42" s="414"/>
      <c r="AX42" s="414"/>
      <c r="AY42" s="414"/>
      <c r="AZ42" s="414"/>
      <c r="BA42" s="414"/>
      <c r="BB42" s="414"/>
      <c r="BC42" s="414"/>
      <c r="BD42" s="415"/>
      <c r="BE42" s="410">
        <v>18</v>
      </c>
      <c r="BF42" s="410"/>
      <c r="BG42" s="410"/>
      <c r="BH42" s="410"/>
      <c r="BI42" s="410"/>
      <c r="BJ42" s="410"/>
      <c r="BK42" s="410"/>
      <c r="BL42" s="410"/>
      <c r="BM42" s="410"/>
      <c r="BN42" s="410"/>
      <c r="BO42" s="410"/>
      <c r="BP42" s="410"/>
      <c r="BQ42" s="410"/>
      <c r="BR42" s="410"/>
      <c r="BS42" s="410"/>
      <c r="BT42" s="411">
        <v>0</v>
      </c>
      <c r="BU42" s="412"/>
      <c r="BV42" s="412"/>
      <c r="BW42" s="412"/>
      <c r="BX42" s="412"/>
      <c r="BY42" s="412"/>
      <c r="BZ42" s="412"/>
      <c r="CA42" s="412"/>
      <c r="CB42" s="412"/>
      <c r="CC42" s="412"/>
      <c r="CD42" s="412"/>
      <c r="CE42" s="412"/>
      <c r="CF42" s="412"/>
      <c r="CG42" s="412"/>
      <c r="CH42" s="412"/>
      <c r="CI42" s="412"/>
      <c r="CJ42" s="413"/>
      <c r="CK42" s="411">
        <v>0</v>
      </c>
      <c r="CL42" s="412"/>
      <c r="CM42" s="412"/>
      <c r="CN42" s="412"/>
      <c r="CO42" s="412"/>
      <c r="CP42" s="412"/>
      <c r="CQ42" s="412"/>
      <c r="CR42" s="412"/>
      <c r="CS42" s="412"/>
      <c r="CT42" s="412"/>
      <c r="CU42" s="412"/>
      <c r="CV42" s="412"/>
      <c r="CW42" s="412"/>
      <c r="CX42" s="412"/>
      <c r="CY42" s="412"/>
      <c r="CZ42" s="412"/>
      <c r="DA42" s="413"/>
      <c r="DB42" s="411">
        <v>0</v>
      </c>
      <c r="DC42" s="412"/>
      <c r="DD42" s="412"/>
      <c r="DE42" s="412"/>
      <c r="DF42" s="412"/>
      <c r="DG42" s="412"/>
      <c r="DH42" s="412"/>
      <c r="DI42" s="412"/>
      <c r="DJ42" s="412"/>
      <c r="DK42" s="412"/>
      <c r="DL42" s="412"/>
      <c r="DM42" s="412"/>
      <c r="DN42" s="412"/>
      <c r="DO42" s="412"/>
      <c r="DP42" s="412"/>
      <c r="DQ42" s="412"/>
      <c r="DR42" s="413"/>
    </row>
    <row r="43" spans="1:122" s="13" customFormat="1" x14ac:dyDescent="0.2">
      <c r="A43" s="420" t="s">
        <v>90</v>
      </c>
      <c r="B43" s="420"/>
      <c r="C43" s="420"/>
      <c r="D43" s="420"/>
      <c r="E43" s="420"/>
      <c r="F43" s="420"/>
      <c r="G43" s="420"/>
      <c r="H43" s="420"/>
      <c r="I43" s="420"/>
      <c r="J43" s="420"/>
      <c r="K43" s="12"/>
      <c r="L43" s="414" t="s">
        <v>87</v>
      </c>
      <c r="M43" s="414"/>
      <c r="N43" s="414"/>
      <c r="O43" s="414"/>
      <c r="P43" s="414"/>
      <c r="Q43" s="414"/>
      <c r="R43" s="414"/>
      <c r="S43" s="414"/>
      <c r="T43" s="414"/>
      <c r="U43" s="414"/>
      <c r="V43" s="414"/>
      <c r="W43" s="414"/>
      <c r="X43" s="414"/>
      <c r="Y43" s="414"/>
      <c r="Z43" s="414"/>
      <c r="AA43" s="414"/>
      <c r="AB43" s="414"/>
      <c r="AC43" s="414"/>
      <c r="AD43" s="414"/>
      <c r="AE43" s="414"/>
      <c r="AF43" s="414"/>
      <c r="AG43" s="414"/>
      <c r="AH43" s="414"/>
      <c r="AI43" s="414"/>
      <c r="AJ43" s="414"/>
      <c r="AK43" s="414"/>
      <c r="AL43" s="414"/>
      <c r="AM43" s="414"/>
      <c r="AN43" s="414"/>
      <c r="AO43" s="414"/>
      <c r="AP43" s="414"/>
      <c r="AQ43" s="414"/>
      <c r="AR43" s="414"/>
      <c r="AS43" s="414"/>
      <c r="AT43" s="414"/>
      <c r="AU43" s="414"/>
      <c r="AV43" s="414"/>
      <c r="AW43" s="414"/>
      <c r="AX43" s="414"/>
      <c r="AY43" s="414"/>
      <c r="AZ43" s="414"/>
      <c r="BA43" s="414"/>
      <c r="BB43" s="414"/>
      <c r="BC43" s="414"/>
      <c r="BD43" s="415"/>
      <c r="BE43" s="425">
        <v>19</v>
      </c>
      <c r="BF43" s="425"/>
      <c r="BG43" s="425"/>
      <c r="BH43" s="425"/>
      <c r="BI43" s="425"/>
      <c r="BJ43" s="425"/>
      <c r="BK43" s="425"/>
      <c r="BL43" s="425"/>
      <c r="BM43" s="425"/>
      <c r="BN43" s="425"/>
      <c r="BO43" s="425"/>
      <c r="BP43" s="425"/>
      <c r="BQ43" s="425"/>
      <c r="BR43" s="425"/>
      <c r="BS43" s="425"/>
      <c r="BT43" s="411">
        <v>684428.00000000047</v>
      </c>
      <c r="BU43" s="412"/>
      <c r="BV43" s="412"/>
      <c r="BW43" s="412"/>
      <c r="BX43" s="412"/>
      <c r="BY43" s="412"/>
      <c r="BZ43" s="412"/>
      <c r="CA43" s="412"/>
      <c r="CB43" s="412"/>
      <c r="CC43" s="412"/>
      <c r="CD43" s="412"/>
      <c r="CE43" s="412"/>
      <c r="CF43" s="412"/>
      <c r="CG43" s="412"/>
      <c r="CH43" s="412"/>
      <c r="CI43" s="412"/>
      <c r="CJ43" s="413"/>
      <c r="CK43" s="411">
        <v>698987.53000000026</v>
      </c>
      <c r="CL43" s="412"/>
      <c r="CM43" s="412"/>
      <c r="CN43" s="412"/>
      <c r="CO43" s="412"/>
      <c r="CP43" s="412"/>
      <c r="CQ43" s="412"/>
      <c r="CR43" s="412"/>
      <c r="CS43" s="412"/>
      <c r="CT43" s="412"/>
      <c r="CU43" s="412"/>
      <c r="CV43" s="412"/>
      <c r="CW43" s="412"/>
      <c r="CX43" s="412"/>
      <c r="CY43" s="412"/>
      <c r="CZ43" s="412"/>
      <c r="DA43" s="413"/>
      <c r="DB43" s="411">
        <v>1753490.1399999997</v>
      </c>
      <c r="DC43" s="412"/>
      <c r="DD43" s="412"/>
      <c r="DE43" s="412"/>
      <c r="DF43" s="412"/>
      <c r="DG43" s="412"/>
      <c r="DH43" s="412"/>
      <c r="DI43" s="412"/>
      <c r="DJ43" s="412"/>
      <c r="DK43" s="412"/>
      <c r="DL43" s="412"/>
      <c r="DM43" s="412"/>
      <c r="DN43" s="412"/>
      <c r="DO43" s="412"/>
      <c r="DP43" s="412"/>
      <c r="DQ43" s="412"/>
      <c r="DR43" s="413"/>
    </row>
    <row r="44" spans="1:122" s="10" customFormat="1" ht="30" customHeight="1" x14ac:dyDescent="0.2">
      <c r="A44" s="371" t="s">
        <v>91</v>
      </c>
      <c r="B44" s="371"/>
      <c r="C44" s="371"/>
      <c r="D44" s="371"/>
      <c r="E44" s="371"/>
      <c r="F44" s="371"/>
      <c r="G44" s="371"/>
      <c r="H44" s="371"/>
      <c r="I44" s="371"/>
      <c r="J44" s="371"/>
      <c r="K44" s="11"/>
      <c r="L44" s="389" t="s">
        <v>88</v>
      </c>
      <c r="M44" s="389"/>
      <c r="N44" s="389"/>
      <c r="O44" s="389"/>
      <c r="P44" s="389"/>
      <c r="Q44" s="389"/>
      <c r="R44" s="389"/>
      <c r="S44" s="389"/>
      <c r="T44" s="389"/>
      <c r="U44" s="389"/>
      <c r="V44" s="389"/>
      <c r="W44" s="389"/>
      <c r="X44" s="389"/>
      <c r="Y44" s="389"/>
      <c r="Z44" s="389"/>
      <c r="AA44" s="389"/>
      <c r="AB44" s="389"/>
      <c r="AC44" s="389"/>
      <c r="AD44" s="389"/>
      <c r="AE44" s="389"/>
      <c r="AF44" s="389"/>
      <c r="AG44" s="389"/>
      <c r="AH44" s="389"/>
      <c r="AI44" s="389"/>
      <c r="AJ44" s="389"/>
      <c r="AK44" s="389"/>
      <c r="AL44" s="389"/>
      <c r="AM44" s="389"/>
      <c r="AN44" s="389"/>
      <c r="AO44" s="389"/>
      <c r="AP44" s="389"/>
      <c r="AQ44" s="389"/>
      <c r="AR44" s="389"/>
      <c r="AS44" s="389"/>
      <c r="AT44" s="389"/>
      <c r="AU44" s="389"/>
      <c r="AV44" s="389"/>
      <c r="AW44" s="389"/>
      <c r="AX44" s="389"/>
      <c r="AY44" s="389"/>
      <c r="AZ44" s="389"/>
      <c r="BA44" s="389"/>
      <c r="BB44" s="389"/>
      <c r="BC44" s="389"/>
      <c r="BD44" s="390"/>
      <c r="BE44" s="426">
        <v>48</v>
      </c>
      <c r="BF44" s="426"/>
      <c r="BG44" s="426"/>
      <c r="BH44" s="426"/>
      <c r="BI44" s="426"/>
      <c r="BJ44" s="426"/>
      <c r="BK44" s="426"/>
      <c r="BL44" s="426"/>
      <c r="BM44" s="426"/>
      <c r="BN44" s="426"/>
      <c r="BO44" s="426"/>
      <c r="BP44" s="426"/>
      <c r="BQ44" s="426"/>
      <c r="BR44" s="426"/>
      <c r="BS44" s="426"/>
      <c r="BT44" s="376">
        <v>0</v>
      </c>
      <c r="BU44" s="377"/>
      <c r="BV44" s="377"/>
      <c r="BW44" s="377"/>
      <c r="BX44" s="377"/>
      <c r="BY44" s="377"/>
      <c r="BZ44" s="377"/>
      <c r="CA44" s="377"/>
      <c r="CB44" s="377"/>
      <c r="CC44" s="377"/>
      <c r="CD44" s="377"/>
      <c r="CE44" s="377"/>
      <c r="CF44" s="377"/>
      <c r="CG44" s="377"/>
      <c r="CH44" s="377"/>
      <c r="CI44" s="377"/>
      <c r="CJ44" s="378"/>
      <c r="CK44" s="376">
        <v>0</v>
      </c>
      <c r="CL44" s="377"/>
      <c r="CM44" s="377"/>
      <c r="CN44" s="377"/>
      <c r="CO44" s="377"/>
      <c r="CP44" s="377"/>
      <c r="CQ44" s="377"/>
      <c r="CR44" s="377"/>
      <c r="CS44" s="377"/>
      <c r="CT44" s="377"/>
      <c r="CU44" s="377"/>
      <c r="CV44" s="377"/>
      <c r="CW44" s="377"/>
      <c r="CX44" s="377"/>
      <c r="CY44" s="377"/>
      <c r="CZ44" s="377"/>
      <c r="DA44" s="378"/>
      <c r="DB44" s="376">
        <v>0</v>
      </c>
      <c r="DC44" s="377"/>
      <c r="DD44" s="377"/>
      <c r="DE44" s="377"/>
      <c r="DF44" s="377"/>
      <c r="DG44" s="377"/>
      <c r="DH44" s="377"/>
      <c r="DI44" s="377"/>
      <c r="DJ44" s="377"/>
      <c r="DK44" s="377"/>
      <c r="DL44" s="377"/>
      <c r="DM44" s="377"/>
      <c r="DN44" s="377"/>
      <c r="DO44" s="377"/>
      <c r="DP44" s="377"/>
      <c r="DQ44" s="377"/>
      <c r="DR44" s="378"/>
    </row>
    <row r="45" spans="1:122" s="13" customFormat="1" x14ac:dyDescent="0.2">
      <c r="A45" s="420" t="s">
        <v>92</v>
      </c>
      <c r="B45" s="420"/>
      <c r="C45" s="420"/>
      <c r="D45" s="420"/>
      <c r="E45" s="420"/>
      <c r="F45" s="420"/>
      <c r="G45" s="420"/>
      <c r="H45" s="420"/>
      <c r="I45" s="420"/>
      <c r="J45" s="420"/>
      <c r="K45" s="12"/>
      <c r="L45" s="414" t="s">
        <v>93</v>
      </c>
      <c r="M45" s="414"/>
      <c r="N45" s="414"/>
      <c r="O45" s="414"/>
      <c r="P45" s="414"/>
      <c r="Q45" s="414"/>
      <c r="R45" s="414"/>
      <c r="S45" s="414"/>
      <c r="T45" s="414"/>
      <c r="U45" s="414"/>
      <c r="V45" s="414"/>
      <c r="W45" s="414"/>
      <c r="X45" s="414"/>
      <c r="Y45" s="414"/>
      <c r="Z45" s="414"/>
      <c r="AA45" s="414"/>
      <c r="AB45" s="414"/>
      <c r="AC45" s="414"/>
      <c r="AD45" s="414"/>
      <c r="AE45" s="414"/>
      <c r="AF45" s="414"/>
      <c r="AG45" s="414"/>
      <c r="AH45" s="414"/>
      <c r="AI45" s="414"/>
      <c r="AJ45" s="414"/>
      <c r="AK45" s="414"/>
      <c r="AL45" s="414"/>
      <c r="AM45" s="414"/>
      <c r="AN45" s="414"/>
      <c r="AO45" s="414"/>
      <c r="AP45" s="414"/>
      <c r="AQ45" s="414"/>
      <c r="AR45" s="414"/>
      <c r="AS45" s="414"/>
      <c r="AT45" s="414"/>
      <c r="AU45" s="414"/>
      <c r="AV45" s="414"/>
      <c r="AW45" s="414"/>
      <c r="AX45" s="414"/>
      <c r="AY45" s="414"/>
      <c r="AZ45" s="414"/>
      <c r="BA45" s="414"/>
      <c r="BB45" s="414"/>
      <c r="BC45" s="414"/>
      <c r="BD45" s="415"/>
      <c r="BE45" s="424">
        <v>48</v>
      </c>
      <c r="BF45" s="424"/>
      <c r="BG45" s="424"/>
      <c r="BH45" s="424"/>
      <c r="BI45" s="424"/>
      <c r="BJ45" s="424"/>
      <c r="BK45" s="424"/>
      <c r="BL45" s="424"/>
      <c r="BM45" s="424"/>
      <c r="BN45" s="424"/>
      <c r="BO45" s="424"/>
      <c r="BP45" s="424"/>
      <c r="BQ45" s="424"/>
      <c r="BR45" s="424"/>
      <c r="BS45" s="424"/>
      <c r="BT45" s="411">
        <v>5420074.6399999997</v>
      </c>
      <c r="BU45" s="412"/>
      <c r="BV45" s="412"/>
      <c r="BW45" s="412"/>
      <c r="BX45" s="412"/>
      <c r="BY45" s="412"/>
      <c r="BZ45" s="412"/>
      <c r="CA45" s="412"/>
      <c r="CB45" s="412"/>
      <c r="CC45" s="412"/>
      <c r="CD45" s="412"/>
      <c r="CE45" s="412"/>
      <c r="CF45" s="412"/>
      <c r="CG45" s="412"/>
      <c r="CH45" s="412"/>
      <c r="CI45" s="412"/>
      <c r="CJ45" s="413"/>
      <c r="CK45" s="411">
        <v>5119492.99</v>
      </c>
      <c r="CL45" s="412"/>
      <c r="CM45" s="412"/>
      <c r="CN45" s="412"/>
      <c r="CO45" s="412"/>
      <c r="CP45" s="412"/>
      <c r="CQ45" s="412"/>
      <c r="CR45" s="412"/>
      <c r="CS45" s="412"/>
      <c r="CT45" s="412"/>
      <c r="CU45" s="412"/>
      <c r="CV45" s="412"/>
      <c r="CW45" s="412"/>
      <c r="CX45" s="412"/>
      <c r="CY45" s="412"/>
      <c r="CZ45" s="412"/>
      <c r="DA45" s="413"/>
      <c r="DB45" s="411">
        <v>0</v>
      </c>
      <c r="DC45" s="412"/>
      <c r="DD45" s="412"/>
      <c r="DE45" s="412"/>
      <c r="DF45" s="412"/>
      <c r="DG45" s="412"/>
      <c r="DH45" s="412"/>
      <c r="DI45" s="412"/>
      <c r="DJ45" s="412"/>
      <c r="DK45" s="412"/>
      <c r="DL45" s="412"/>
      <c r="DM45" s="412"/>
      <c r="DN45" s="412"/>
      <c r="DO45" s="412"/>
      <c r="DP45" s="412"/>
      <c r="DQ45" s="412"/>
      <c r="DR45" s="413"/>
    </row>
    <row r="46" spans="1:122" s="13" customFormat="1" x14ac:dyDescent="0.2">
      <c r="A46" s="420" t="s">
        <v>94</v>
      </c>
      <c r="B46" s="420"/>
      <c r="C46" s="420"/>
      <c r="D46" s="420"/>
      <c r="E46" s="420"/>
      <c r="F46" s="420"/>
      <c r="G46" s="420"/>
      <c r="H46" s="420"/>
      <c r="I46" s="420"/>
      <c r="J46" s="420"/>
      <c r="K46" s="12"/>
      <c r="L46" s="414" t="s">
        <v>96</v>
      </c>
      <c r="M46" s="414"/>
      <c r="N46" s="414"/>
      <c r="O46" s="414"/>
      <c r="P46" s="414"/>
      <c r="Q46" s="414"/>
      <c r="R46" s="414"/>
      <c r="S46" s="414"/>
      <c r="T46" s="414"/>
      <c r="U46" s="414"/>
      <c r="V46" s="414"/>
      <c r="W46" s="414"/>
      <c r="X46" s="414"/>
      <c r="Y46" s="414"/>
      <c r="Z46" s="414"/>
      <c r="AA46" s="414"/>
      <c r="AB46" s="414"/>
      <c r="AC46" s="414"/>
      <c r="AD46" s="414"/>
      <c r="AE46" s="414"/>
      <c r="AF46" s="414"/>
      <c r="AG46" s="414"/>
      <c r="AH46" s="414"/>
      <c r="AI46" s="414"/>
      <c r="AJ46" s="414"/>
      <c r="AK46" s="414"/>
      <c r="AL46" s="414"/>
      <c r="AM46" s="414"/>
      <c r="AN46" s="414"/>
      <c r="AO46" s="414"/>
      <c r="AP46" s="414"/>
      <c r="AQ46" s="414"/>
      <c r="AR46" s="414"/>
      <c r="AS46" s="414"/>
      <c r="AT46" s="414"/>
      <c r="AU46" s="414"/>
      <c r="AV46" s="414"/>
      <c r="AW46" s="414"/>
      <c r="AX46" s="414"/>
      <c r="AY46" s="414"/>
      <c r="AZ46" s="414"/>
      <c r="BA46" s="414"/>
      <c r="BB46" s="414"/>
      <c r="BC46" s="414"/>
      <c r="BD46" s="415"/>
      <c r="BE46" s="425">
        <v>20</v>
      </c>
      <c r="BF46" s="425"/>
      <c r="BG46" s="425"/>
      <c r="BH46" s="425"/>
      <c r="BI46" s="425"/>
      <c r="BJ46" s="425"/>
      <c r="BK46" s="425"/>
      <c r="BL46" s="425"/>
      <c r="BM46" s="425"/>
      <c r="BN46" s="425"/>
      <c r="BO46" s="425"/>
      <c r="BP46" s="425"/>
      <c r="BQ46" s="425"/>
      <c r="BR46" s="425"/>
      <c r="BS46" s="425"/>
      <c r="BT46" s="411">
        <v>275855.05</v>
      </c>
      <c r="BU46" s="412"/>
      <c r="BV46" s="412"/>
      <c r="BW46" s="412"/>
      <c r="BX46" s="412"/>
      <c r="BY46" s="412"/>
      <c r="BZ46" s="412"/>
      <c r="CA46" s="412"/>
      <c r="CB46" s="412"/>
      <c r="CC46" s="412"/>
      <c r="CD46" s="412"/>
      <c r="CE46" s="412"/>
      <c r="CF46" s="412"/>
      <c r="CG46" s="412"/>
      <c r="CH46" s="412"/>
      <c r="CI46" s="412"/>
      <c r="CJ46" s="413"/>
      <c r="CK46" s="411">
        <v>250673.69999999998</v>
      </c>
      <c r="CL46" s="412"/>
      <c r="CM46" s="412"/>
      <c r="CN46" s="412"/>
      <c r="CO46" s="412"/>
      <c r="CP46" s="412"/>
      <c r="CQ46" s="412"/>
      <c r="CR46" s="412"/>
      <c r="CS46" s="412"/>
      <c r="CT46" s="412"/>
      <c r="CU46" s="412"/>
      <c r="CV46" s="412"/>
      <c r="CW46" s="412"/>
      <c r="CX46" s="412"/>
      <c r="CY46" s="412"/>
      <c r="CZ46" s="412"/>
      <c r="DA46" s="413"/>
      <c r="DB46" s="411">
        <v>77321.17</v>
      </c>
      <c r="DC46" s="412"/>
      <c r="DD46" s="412"/>
      <c r="DE46" s="412"/>
      <c r="DF46" s="412"/>
      <c r="DG46" s="412"/>
      <c r="DH46" s="412"/>
      <c r="DI46" s="412"/>
      <c r="DJ46" s="412"/>
      <c r="DK46" s="412"/>
      <c r="DL46" s="412"/>
      <c r="DM46" s="412"/>
      <c r="DN46" s="412"/>
      <c r="DO46" s="412"/>
      <c r="DP46" s="412"/>
      <c r="DQ46" s="412"/>
      <c r="DR46" s="413"/>
    </row>
    <row r="47" spans="1:122" s="14" customFormat="1" ht="14.25" x14ac:dyDescent="0.2">
      <c r="A47" s="433" t="s">
        <v>95</v>
      </c>
      <c r="B47" s="433"/>
      <c r="C47" s="433"/>
      <c r="D47" s="433"/>
      <c r="E47" s="433"/>
      <c r="F47" s="433"/>
      <c r="G47" s="433"/>
      <c r="H47" s="433"/>
      <c r="I47" s="433"/>
      <c r="J47" s="433"/>
      <c r="K47" s="23"/>
      <c r="L47" s="434" t="s">
        <v>31</v>
      </c>
      <c r="M47" s="434"/>
      <c r="N47" s="434"/>
      <c r="O47" s="434"/>
      <c r="P47" s="434"/>
      <c r="Q47" s="434"/>
      <c r="R47" s="434"/>
      <c r="S47" s="434"/>
      <c r="T47" s="434"/>
      <c r="U47" s="434"/>
      <c r="V47" s="434"/>
      <c r="W47" s="434"/>
      <c r="X47" s="434"/>
      <c r="Y47" s="434"/>
      <c r="Z47" s="434"/>
      <c r="AA47" s="434"/>
      <c r="AB47" s="434"/>
      <c r="AC47" s="434"/>
      <c r="AD47" s="434"/>
      <c r="AE47" s="434"/>
      <c r="AF47" s="434"/>
      <c r="AG47" s="434"/>
      <c r="AH47" s="434"/>
      <c r="AI47" s="434"/>
      <c r="AJ47" s="434"/>
      <c r="AK47" s="434"/>
      <c r="AL47" s="434"/>
      <c r="AM47" s="434"/>
      <c r="AN47" s="434"/>
      <c r="AO47" s="434"/>
      <c r="AP47" s="434"/>
      <c r="AQ47" s="434"/>
      <c r="AR47" s="434"/>
      <c r="AS47" s="434"/>
      <c r="AT47" s="434"/>
      <c r="AU47" s="434"/>
      <c r="AV47" s="434"/>
      <c r="AW47" s="434"/>
      <c r="AX47" s="434"/>
      <c r="AY47" s="434"/>
      <c r="AZ47" s="434"/>
      <c r="BA47" s="434"/>
      <c r="BB47" s="434"/>
      <c r="BC47" s="434"/>
      <c r="BD47" s="435"/>
      <c r="BE47" s="436"/>
      <c r="BF47" s="436"/>
      <c r="BG47" s="436"/>
      <c r="BH47" s="436"/>
      <c r="BI47" s="436"/>
      <c r="BJ47" s="436"/>
      <c r="BK47" s="436"/>
      <c r="BL47" s="436"/>
      <c r="BM47" s="436"/>
      <c r="BN47" s="436"/>
      <c r="BO47" s="436"/>
      <c r="BP47" s="436"/>
      <c r="BQ47" s="436"/>
      <c r="BR47" s="436"/>
      <c r="BS47" s="436"/>
      <c r="BT47" s="427">
        <v>112224127.81</v>
      </c>
      <c r="BU47" s="428"/>
      <c r="BV47" s="428"/>
      <c r="BW47" s="428"/>
      <c r="BX47" s="428"/>
      <c r="BY47" s="428"/>
      <c r="BZ47" s="428"/>
      <c r="CA47" s="428"/>
      <c r="CB47" s="428"/>
      <c r="CC47" s="428"/>
      <c r="CD47" s="428"/>
      <c r="CE47" s="428"/>
      <c r="CF47" s="428"/>
      <c r="CG47" s="428"/>
      <c r="CH47" s="428"/>
      <c r="CI47" s="428"/>
      <c r="CJ47" s="429"/>
      <c r="CK47" s="427">
        <v>113163711.95</v>
      </c>
      <c r="CL47" s="428"/>
      <c r="CM47" s="428"/>
      <c r="CN47" s="428"/>
      <c r="CO47" s="428"/>
      <c r="CP47" s="428"/>
      <c r="CQ47" s="428"/>
      <c r="CR47" s="428"/>
      <c r="CS47" s="428"/>
      <c r="CT47" s="428"/>
      <c r="CU47" s="428"/>
      <c r="CV47" s="428"/>
      <c r="CW47" s="428"/>
      <c r="CX47" s="428"/>
      <c r="CY47" s="428"/>
      <c r="CZ47" s="428"/>
      <c r="DA47" s="429"/>
      <c r="DB47" s="427">
        <v>31597787</v>
      </c>
      <c r="DC47" s="428"/>
      <c r="DD47" s="428"/>
      <c r="DE47" s="428"/>
      <c r="DF47" s="428"/>
      <c r="DG47" s="428"/>
      <c r="DH47" s="428"/>
      <c r="DI47" s="428"/>
      <c r="DJ47" s="428"/>
      <c r="DK47" s="428"/>
      <c r="DL47" s="428"/>
      <c r="DM47" s="428"/>
      <c r="DN47" s="428"/>
      <c r="DO47" s="428"/>
      <c r="DP47" s="428"/>
      <c r="DQ47" s="428"/>
      <c r="DR47" s="429"/>
    </row>
    <row r="48" spans="1:122" s="10" customFormat="1" ht="15.75" customHeight="1" x14ac:dyDescent="0.2">
      <c r="A48" s="430" t="s">
        <v>65</v>
      </c>
      <c r="B48" s="431"/>
      <c r="C48" s="431"/>
      <c r="D48" s="431"/>
      <c r="E48" s="431"/>
      <c r="F48" s="431"/>
      <c r="G48" s="431"/>
      <c r="H48" s="431"/>
      <c r="I48" s="431"/>
      <c r="J48" s="431"/>
      <c r="K48" s="431"/>
      <c r="L48" s="431"/>
      <c r="M48" s="431"/>
      <c r="N48" s="431"/>
      <c r="O48" s="431"/>
      <c r="P48" s="431"/>
      <c r="Q48" s="431"/>
      <c r="R48" s="431"/>
      <c r="S48" s="431"/>
      <c r="T48" s="431"/>
      <c r="U48" s="431"/>
      <c r="V48" s="431"/>
      <c r="W48" s="431"/>
      <c r="X48" s="431"/>
      <c r="Y48" s="431"/>
      <c r="Z48" s="431"/>
      <c r="AA48" s="431"/>
      <c r="AB48" s="431"/>
      <c r="AC48" s="431"/>
      <c r="AD48" s="431"/>
      <c r="AE48" s="431"/>
      <c r="AF48" s="431"/>
      <c r="AG48" s="431"/>
      <c r="AH48" s="431"/>
      <c r="AI48" s="431"/>
      <c r="AJ48" s="431"/>
      <c r="AK48" s="431"/>
      <c r="AL48" s="431"/>
      <c r="AM48" s="431"/>
      <c r="AN48" s="431"/>
      <c r="AO48" s="431"/>
      <c r="AP48" s="431"/>
      <c r="AQ48" s="431"/>
      <c r="AR48" s="431"/>
      <c r="AS48" s="431"/>
      <c r="AT48" s="431"/>
      <c r="AU48" s="431"/>
      <c r="AV48" s="431"/>
      <c r="AW48" s="431"/>
      <c r="AX48" s="431"/>
      <c r="AY48" s="431"/>
      <c r="AZ48" s="431"/>
      <c r="BA48" s="431"/>
      <c r="BB48" s="431"/>
      <c r="BC48" s="431"/>
      <c r="BD48" s="431"/>
      <c r="BE48" s="431"/>
      <c r="BF48" s="431"/>
      <c r="BG48" s="431"/>
      <c r="BH48" s="431"/>
      <c r="BI48" s="431"/>
      <c r="BJ48" s="431"/>
      <c r="BK48" s="431"/>
      <c r="BL48" s="431"/>
      <c r="BM48" s="431"/>
      <c r="BN48" s="431"/>
      <c r="BO48" s="431"/>
      <c r="BP48" s="431"/>
      <c r="BQ48" s="431"/>
      <c r="BR48" s="431"/>
      <c r="BS48" s="431"/>
      <c r="BT48" s="431"/>
      <c r="BU48" s="431"/>
      <c r="BV48" s="431"/>
      <c r="BW48" s="431"/>
      <c r="BX48" s="431"/>
      <c r="BY48" s="431"/>
      <c r="BZ48" s="431"/>
      <c r="CA48" s="431"/>
      <c r="CB48" s="431"/>
      <c r="CC48" s="431"/>
      <c r="CD48" s="431"/>
      <c r="CE48" s="431"/>
      <c r="CF48" s="431"/>
      <c r="CG48" s="431"/>
      <c r="CH48" s="431"/>
      <c r="CI48" s="431"/>
      <c r="CJ48" s="431"/>
      <c r="CK48" s="431"/>
      <c r="CL48" s="431"/>
      <c r="CM48" s="431"/>
      <c r="CN48" s="431"/>
      <c r="CO48" s="431"/>
      <c r="CP48" s="431"/>
      <c r="CQ48" s="431"/>
      <c r="CR48" s="431"/>
      <c r="CS48" s="431"/>
      <c r="CT48" s="431"/>
      <c r="CU48" s="431"/>
      <c r="CV48" s="431"/>
      <c r="CW48" s="431"/>
      <c r="CX48" s="431"/>
      <c r="CY48" s="431"/>
      <c r="CZ48" s="431"/>
      <c r="DA48" s="432"/>
    </row>
    <row r="49" spans="1:122" s="10" customFormat="1" ht="45" hidden="1" customHeight="1" x14ac:dyDescent="0.2">
      <c r="A49" s="416" t="s">
        <v>100</v>
      </c>
      <c r="B49" s="416"/>
      <c r="C49" s="416"/>
      <c r="D49" s="416"/>
      <c r="E49" s="416"/>
      <c r="F49" s="416"/>
      <c r="G49" s="416"/>
      <c r="H49" s="416"/>
      <c r="I49" s="416"/>
      <c r="J49" s="416"/>
      <c r="K49" s="31"/>
      <c r="L49" s="417" t="s">
        <v>130</v>
      </c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7"/>
      <c r="AC49" s="417"/>
      <c r="AD49" s="417"/>
      <c r="AE49" s="417"/>
      <c r="AF49" s="417"/>
      <c r="AG49" s="417"/>
      <c r="AH49" s="417"/>
      <c r="AI49" s="417"/>
      <c r="AJ49" s="417"/>
      <c r="AK49" s="417"/>
      <c r="AL49" s="417"/>
      <c r="AM49" s="417"/>
      <c r="AN49" s="417"/>
      <c r="AO49" s="417"/>
      <c r="AP49" s="417"/>
      <c r="AQ49" s="417"/>
      <c r="AR49" s="417"/>
      <c r="AS49" s="417"/>
      <c r="AT49" s="417"/>
      <c r="AU49" s="417"/>
      <c r="AV49" s="417"/>
      <c r="AW49" s="417"/>
      <c r="AX49" s="417"/>
      <c r="AY49" s="417"/>
      <c r="AZ49" s="417"/>
      <c r="BA49" s="417"/>
      <c r="BB49" s="417"/>
      <c r="BC49" s="417"/>
      <c r="BD49" s="418"/>
      <c r="BE49" s="419"/>
      <c r="BF49" s="419"/>
      <c r="BG49" s="419"/>
      <c r="BH49" s="419"/>
      <c r="BI49" s="419"/>
      <c r="BJ49" s="419"/>
      <c r="BK49" s="419"/>
      <c r="BL49" s="419"/>
      <c r="BM49" s="419"/>
      <c r="BN49" s="419"/>
      <c r="BO49" s="419"/>
      <c r="BP49" s="419"/>
      <c r="BQ49" s="419"/>
      <c r="BR49" s="419"/>
      <c r="BS49" s="419"/>
      <c r="BT49" s="421">
        <v>0</v>
      </c>
      <c r="BU49" s="422"/>
      <c r="BV49" s="422"/>
      <c r="BW49" s="422"/>
      <c r="BX49" s="422"/>
      <c r="BY49" s="422"/>
      <c r="BZ49" s="422"/>
      <c r="CA49" s="422"/>
      <c r="CB49" s="422"/>
      <c r="CC49" s="422"/>
      <c r="CD49" s="422"/>
      <c r="CE49" s="422"/>
      <c r="CF49" s="422"/>
      <c r="CG49" s="422"/>
      <c r="CH49" s="422"/>
      <c r="CI49" s="422"/>
      <c r="CJ49" s="423"/>
      <c r="CK49" s="421">
        <v>0</v>
      </c>
      <c r="CL49" s="422"/>
      <c r="CM49" s="422"/>
      <c r="CN49" s="422"/>
      <c r="CO49" s="422"/>
      <c r="CP49" s="422"/>
      <c r="CQ49" s="422"/>
      <c r="CR49" s="422"/>
      <c r="CS49" s="422"/>
      <c r="CT49" s="422"/>
      <c r="CU49" s="422"/>
      <c r="CV49" s="422"/>
      <c r="CW49" s="422"/>
      <c r="CX49" s="422"/>
      <c r="CY49" s="422"/>
      <c r="CZ49" s="422"/>
      <c r="DA49" s="423"/>
      <c r="DB49" s="421">
        <v>0</v>
      </c>
      <c r="DC49" s="422"/>
      <c r="DD49" s="422"/>
      <c r="DE49" s="422"/>
      <c r="DF49" s="422"/>
      <c r="DG49" s="422"/>
      <c r="DH49" s="422"/>
      <c r="DI49" s="422"/>
      <c r="DJ49" s="422"/>
      <c r="DK49" s="422"/>
      <c r="DL49" s="422"/>
      <c r="DM49" s="422"/>
      <c r="DN49" s="422"/>
      <c r="DO49" s="422"/>
      <c r="DP49" s="422"/>
      <c r="DQ49" s="422"/>
      <c r="DR49" s="423"/>
    </row>
    <row r="50" spans="1:122" s="10" customFormat="1" ht="59.25" hidden="1" customHeight="1" x14ac:dyDescent="0.2">
      <c r="A50" s="371" t="s">
        <v>101</v>
      </c>
      <c r="B50" s="371"/>
      <c r="C50" s="371"/>
      <c r="D50" s="371"/>
      <c r="E50" s="371"/>
      <c r="F50" s="371"/>
      <c r="G50" s="371"/>
      <c r="H50" s="371"/>
      <c r="I50" s="371"/>
      <c r="J50" s="371"/>
      <c r="K50" s="11"/>
      <c r="L50" s="389" t="s">
        <v>99</v>
      </c>
      <c r="M50" s="389"/>
      <c r="N50" s="389"/>
      <c r="O50" s="389"/>
      <c r="P50" s="389"/>
      <c r="Q50" s="389"/>
      <c r="R50" s="389"/>
      <c r="S50" s="389"/>
      <c r="T50" s="389"/>
      <c r="U50" s="389"/>
      <c r="V50" s="389"/>
      <c r="W50" s="389"/>
      <c r="X50" s="389"/>
      <c r="Y50" s="389"/>
      <c r="Z50" s="389"/>
      <c r="AA50" s="389"/>
      <c r="AB50" s="389"/>
      <c r="AC50" s="389"/>
      <c r="AD50" s="389"/>
      <c r="AE50" s="389"/>
      <c r="AF50" s="389"/>
      <c r="AG50" s="389"/>
      <c r="AH50" s="389"/>
      <c r="AI50" s="389"/>
      <c r="AJ50" s="389"/>
      <c r="AK50" s="389"/>
      <c r="AL50" s="389"/>
      <c r="AM50" s="389"/>
      <c r="AN50" s="389"/>
      <c r="AO50" s="389"/>
      <c r="AP50" s="389"/>
      <c r="AQ50" s="389"/>
      <c r="AR50" s="389"/>
      <c r="AS50" s="389"/>
      <c r="AT50" s="389"/>
      <c r="AU50" s="389"/>
      <c r="AV50" s="389"/>
      <c r="AW50" s="389"/>
      <c r="AX50" s="389"/>
      <c r="AY50" s="389"/>
      <c r="AZ50" s="389"/>
      <c r="BA50" s="389"/>
      <c r="BB50" s="389"/>
      <c r="BC50" s="389"/>
      <c r="BD50" s="390"/>
      <c r="BE50" s="391">
        <v>21</v>
      </c>
      <c r="BF50" s="391"/>
      <c r="BG50" s="391"/>
      <c r="BH50" s="391"/>
      <c r="BI50" s="391"/>
      <c r="BJ50" s="391"/>
      <c r="BK50" s="391"/>
      <c r="BL50" s="391"/>
      <c r="BM50" s="391"/>
      <c r="BN50" s="391"/>
      <c r="BO50" s="391"/>
      <c r="BP50" s="391"/>
      <c r="BQ50" s="391"/>
      <c r="BR50" s="391"/>
      <c r="BS50" s="391"/>
      <c r="BT50" s="376">
        <v>0</v>
      </c>
      <c r="BU50" s="377"/>
      <c r="BV50" s="377"/>
      <c r="BW50" s="377"/>
      <c r="BX50" s="377"/>
      <c r="BY50" s="377"/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8"/>
      <c r="CK50" s="376">
        <v>0</v>
      </c>
      <c r="CL50" s="377"/>
      <c r="CM50" s="377"/>
      <c r="CN50" s="377"/>
      <c r="CO50" s="377"/>
      <c r="CP50" s="377"/>
      <c r="CQ50" s="377"/>
      <c r="CR50" s="377"/>
      <c r="CS50" s="377"/>
      <c r="CT50" s="377"/>
      <c r="CU50" s="377"/>
      <c r="CV50" s="377"/>
      <c r="CW50" s="377"/>
      <c r="CX50" s="377"/>
      <c r="CY50" s="377"/>
      <c r="CZ50" s="377"/>
      <c r="DA50" s="378"/>
      <c r="DB50" s="376">
        <v>0</v>
      </c>
      <c r="DC50" s="377"/>
      <c r="DD50" s="377"/>
      <c r="DE50" s="377"/>
      <c r="DF50" s="377"/>
      <c r="DG50" s="377"/>
      <c r="DH50" s="377"/>
      <c r="DI50" s="377"/>
      <c r="DJ50" s="377"/>
      <c r="DK50" s="377"/>
      <c r="DL50" s="377"/>
      <c r="DM50" s="377"/>
      <c r="DN50" s="377"/>
      <c r="DO50" s="377"/>
      <c r="DP50" s="377"/>
      <c r="DQ50" s="377"/>
      <c r="DR50" s="378"/>
    </row>
    <row r="51" spans="1:122" s="10" customFormat="1" ht="73.5" hidden="1" customHeight="1" x14ac:dyDescent="0.2">
      <c r="A51" s="371" t="s">
        <v>102</v>
      </c>
      <c r="B51" s="371"/>
      <c r="C51" s="371"/>
      <c r="D51" s="371"/>
      <c r="E51" s="371"/>
      <c r="F51" s="371"/>
      <c r="G51" s="371"/>
      <c r="H51" s="371"/>
      <c r="I51" s="371"/>
      <c r="J51" s="371"/>
      <c r="K51" s="11"/>
      <c r="L51" s="389" t="s">
        <v>103</v>
      </c>
      <c r="M51" s="389"/>
      <c r="N51" s="389"/>
      <c r="O51" s="389"/>
      <c r="P51" s="389"/>
      <c r="Q51" s="389"/>
      <c r="R51" s="389"/>
      <c r="S51" s="389"/>
      <c r="T51" s="389"/>
      <c r="U51" s="389"/>
      <c r="V51" s="389"/>
      <c r="W51" s="389"/>
      <c r="X51" s="389"/>
      <c r="Y51" s="389"/>
      <c r="Z51" s="389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389"/>
      <c r="AO51" s="389"/>
      <c r="AP51" s="389"/>
      <c r="AQ51" s="389"/>
      <c r="AR51" s="389"/>
      <c r="AS51" s="389"/>
      <c r="AT51" s="389"/>
      <c r="AU51" s="389"/>
      <c r="AV51" s="389"/>
      <c r="AW51" s="389"/>
      <c r="AX51" s="389"/>
      <c r="AY51" s="389"/>
      <c r="AZ51" s="389"/>
      <c r="BA51" s="389"/>
      <c r="BB51" s="389"/>
      <c r="BC51" s="389"/>
      <c r="BD51" s="390"/>
      <c r="BE51" s="391">
        <v>22</v>
      </c>
      <c r="BF51" s="391"/>
      <c r="BG51" s="391"/>
      <c r="BH51" s="391"/>
      <c r="BI51" s="391"/>
      <c r="BJ51" s="391"/>
      <c r="BK51" s="391"/>
      <c r="BL51" s="391"/>
      <c r="BM51" s="391"/>
      <c r="BN51" s="391"/>
      <c r="BO51" s="391"/>
      <c r="BP51" s="391"/>
      <c r="BQ51" s="391"/>
      <c r="BR51" s="391"/>
      <c r="BS51" s="391"/>
      <c r="BT51" s="376">
        <v>0</v>
      </c>
      <c r="BU51" s="377"/>
      <c r="BV51" s="377"/>
      <c r="BW51" s="377"/>
      <c r="BX51" s="377"/>
      <c r="BY51" s="377"/>
      <c r="BZ51" s="377"/>
      <c r="CA51" s="377"/>
      <c r="CB51" s="377"/>
      <c r="CC51" s="377"/>
      <c r="CD51" s="377"/>
      <c r="CE51" s="377"/>
      <c r="CF51" s="377"/>
      <c r="CG51" s="377"/>
      <c r="CH51" s="377"/>
      <c r="CI51" s="377"/>
      <c r="CJ51" s="378"/>
      <c r="CK51" s="376">
        <v>0</v>
      </c>
      <c r="CL51" s="377"/>
      <c r="CM51" s="377"/>
      <c r="CN51" s="377"/>
      <c r="CO51" s="377"/>
      <c r="CP51" s="377"/>
      <c r="CQ51" s="377"/>
      <c r="CR51" s="377"/>
      <c r="CS51" s="377"/>
      <c r="CT51" s="377"/>
      <c r="CU51" s="377"/>
      <c r="CV51" s="377"/>
      <c r="CW51" s="377"/>
      <c r="CX51" s="377"/>
      <c r="CY51" s="377"/>
      <c r="CZ51" s="377"/>
      <c r="DA51" s="378"/>
      <c r="DB51" s="376">
        <v>0</v>
      </c>
      <c r="DC51" s="377"/>
      <c r="DD51" s="377"/>
      <c r="DE51" s="377"/>
      <c r="DF51" s="377"/>
      <c r="DG51" s="377"/>
      <c r="DH51" s="377"/>
      <c r="DI51" s="377"/>
      <c r="DJ51" s="377"/>
      <c r="DK51" s="377"/>
      <c r="DL51" s="377"/>
      <c r="DM51" s="377"/>
      <c r="DN51" s="377"/>
      <c r="DO51" s="377"/>
      <c r="DP51" s="377"/>
      <c r="DQ51" s="377"/>
      <c r="DR51" s="378"/>
    </row>
    <row r="52" spans="1:122" s="10" customFormat="1" ht="45" customHeight="1" x14ac:dyDescent="0.2">
      <c r="A52" s="416" t="s">
        <v>104</v>
      </c>
      <c r="B52" s="416"/>
      <c r="C52" s="416"/>
      <c r="D52" s="416"/>
      <c r="E52" s="416"/>
      <c r="F52" s="416"/>
      <c r="G52" s="416"/>
      <c r="H52" s="416"/>
      <c r="I52" s="416"/>
      <c r="J52" s="416"/>
      <c r="K52" s="31"/>
      <c r="L52" s="417" t="s">
        <v>105</v>
      </c>
      <c r="M52" s="417"/>
      <c r="N52" s="417"/>
      <c r="O52" s="417"/>
      <c r="P52" s="417"/>
      <c r="Q52" s="417"/>
      <c r="R52" s="417"/>
      <c r="S52" s="417"/>
      <c r="T52" s="417"/>
      <c r="U52" s="417"/>
      <c r="V52" s="417"/>
      <c r="W52" s="417"/>
      <c r="X52" s="417"/>
      <c r="Y52" s="417"/>
      <c r="Z52" s="417"/>
      <c r="AA52" s="417"/>
      <c r="AB52" s="417"/>
      <c r="AC52" s="417"/>
      <c r="AD52" s="417"/>
      <c r="AE52" s="417"/>
      <c r="AF52" s="417"/>
      <c r="AG52" s="417"/>
      <c r="AH52" s="417"/>
      <c r="AI52" s="417"/>
      <c r="AJ52" s="417"/>
      <c r="AK52" s="417"/>
      <c r="AL52" s="417"/>
      <c r="AM52" s="417"/>
      <c r="AN52" s="417"/>
      <c r="AO52" s="417"/>
      <c r="AP52" s="417"/>
      <c r="AQ52" s="417"/>
      <c r="AR52" s="417"/>
      <c r="AS52" s="417"/>
      <c r="AT52" s="417"/>
      <c r="AU52" s="417"/>
      <c r="AV52" s="417"/>
      <c r="AW52" s="417"/>
      <c r="AX52" s="417"/>
      <c r="AY52" s="417"/>
      <c r="AZ52" s="417"/>
      <c r="BA52" s="417"/>
      <c r="BB52" s="417"/>
      <c r="BC52" s="417"/>
      <c r="BD52" s="418"/>
      <c r="BE52" s="419"/>
      <c r="BF52" s="419"/>
      <c r="BG52" s="419"/>
      <c r="BH52" s="419"/>
      <c r="BI52" s="419"/>
      <c r="BJ52" s="419"/>
      <c r="BK52" s="419"/>
      <c r="BL52" s="419"/>
      <c r="BM52" s="419"/>
      <c r="BN52" s="419"/>
      <c r="BO52" s="419"/>
      <c r="BP52" s="419"/>
      <c r="BQ52" s="419"/>
      <c r="BR52" s="419"/>
      <c r="BS52" s="419"/>
      <c r="BT52" s="421">
        <v>1157719.5</v>
      </c>
      <c r="BU52" s="422"/>
      <c r="BV52" s="422"/>
      <c r="BW52" s="422"/>
      <c r="BX52" s="422"/>
      <c r="BY52" s="422"/>
      <c r="BZ52" s="422"/>
      <c r="CA52" s="422"/>
      <c r="CB52" s="422"/>
      <c r="CC52" s="422"/>
      <c r="CD52" s="422"/>
      <c r="CE52" s="422"/>
      <c r="CF52" s="422"/>
      <c r="CG52" s="422"/>
      <c r="CH52" s="422"/>
      <c r="CI52" s="422"/>
      <c r="CJ52" s="423"/>
      <c r="CK52" s="421">
        <v>950266.90999999992</v>
      </c>
      <c r="CL52" s="422"/>
      <c r="CM52" s="422"/>
      <c r="CN52" s="422"/>
      <c r="CO52" s="422"/>
      <c r="CP52" s="422"/>
      <c r="CQ52" s="422"/>
      <c r="CR52" s="422"/>
      <c r="CS52" s="422"/>
      <c r="CT52" s="422"/>
      <c r="CU52" s="422"/>
      <c r="CV52" s="422"/>
      <c r="CW52" s="422"/>
      <c r="CX52" s="422"/>
      <c r="CY52" s="422"/>
      <c r="CZ52" s="422"/>
      <c r="DA52" s="423"/>
      <c r="DB52" s="421">
        <v>903452.33</v>
      </c>
      <c r="DC52" s="422"/>
      <c r="DD52" s="422"/>
      <c r="DE52" s="422"/>
      <c r="DF52" s="422"/>
      <c r="DG52" s="422"/>
      <c r="DH52" s="422"/>
      <c r="DI52" s="422"/>
      <c r="DJ52" s="422"/>
      <c r="DK52" s="422"/>
      <c r="DL52" s="422"/>
      <c r="DM52" s="422"/>
      <c r="DN52" s="422"/>
      <c r="DO52" s="422"/>
      <c r="DP52" s="422"/>
      <c r="DQ52" s="422"/>
      <c r="DR52" s="423"/>
    </row>
    <row r="53" spans="1:122" s="13" customFormat="1" hidden="1" x14ac:dyDescent="0.2">
      <c r="A53" s="420" t="s">
        <v>97</v>
      </c>
      <c r="B53" s="420"/>
      <c r="C53" s="420"/>
      <c r="D53" s="420"/>
      <c r="E53" s="420"/>
      <c r="F53" s="420"/>
      <c r="G53" s="420"/>
      <c r="H53" s="420"/>
      <c r="I53" s="420"/>
      <c r="J53" s="420"/>
      <c r="K53" s="12"/>
      <c r="L53" s="414" t="s">
        <v>106</v>
      </c>
      <c r="M53" s="414"/>
      <c r="N53" s="414"/>
      <c r="O53" s="414"/>
      <c r="P53" s="414"/>
      <c r="Q53" s="414"/>
      <c r="R53" s="414"/>
      <c r="S53" s="414"/>
      <c r="T53" s="414"/>
      <c r="U53" s="414"/>
      <c r="V53" s="414"/>
      <c r="W53" s="414"/>
      <c r="X53" s="414"/>
      <c r="Y53" s="414"/>
      <c r="Z53" s="414"/>
      <c r="AA53" s="414"/>
      <c r="AB53" s="414"/>
      <c r="AC53" s="414"/>
      <c r="AD53" s="414"/>
      <c r="AE53" s="414"/>
      <c r="AF53" s="414"/>
      <c r="AG53" s="414"/>
      <c r="AH53" s="414"/>
      <c r="AI53" s="414"/>
      <c r="AJ53" s="414"/>
      <c r="AK53" s="414"/>
      <c r="AL53" s="414"/>
      <c r="AM53" s="414"/>
      <c r="AN53" s="414"/>
      <c r="AO53" s="414"/>
      <c r="AP53" s="414"/>
      <c r="AQ53" s="414"/>
      <c r="AR53" s="414"/>
      <c r="AS53" s="414"/>
      <c r="AT53" s="414"/>
      <c r="AU53" s="414"/>
      <c r="AV53" s="414"/>
      <c r="AW53" s="414"/>
      <c r="AX53" s="414"/>
      <c r="AY53" s="414"/>
      <c r="AZ53" s="414"/>
      <c r="BA53" s="414"/>
      <c r="BB53" s="414"/>
      <c r="BC53" s="414"/>
      <c r="BD53" s="415"/>
      <c r="BE53" s="410">
        <v>23</v>
      </c>
      <c r="BF53" s="410"/>
      <c r="BG53" s="410"/>
      <c r="BH53" s="410"/>
      <c r="BI53" s="410"/>
      <c r="BJ53" s="410"/>
      <c r="BK53" s="410"/>
      <c r="BL53" s="410"/>
      <c r="BM53" s="410"/>
      <c r="BN53" s="410"/>
      <c r="BO53" s="410"/>
      <c r="BP53" s="410"/>
      <c r="BQ53" s="410"/>
      <c r="BR53" s="410"/>
      <c r="BS53" s="410"/>
      <c r="BT53" s="411">
        <v>0</v>
      </c>
      <c r="BU53" s="412"/>
      <c r="BV53" s="412"/>
      <c r="BW53" s="412"/>
      <c r="BX53" s="412"/>
      <c r="BY53" s="412"/>
      <c r="BZ53" s="412"/>
      <c r="CA53" s="412"/>
      <c r="CB53" s="412"/>
      <c r="CC53" s="412"/>
      <c r="CD53" s="412"/>
      <c r="CE53" s="412"/>
      <c r="CF53" s="412"/>
      <c r="CG53" s="412"/>
      <c r="CH53" s="412"/>
      <c r="CI53" s="412"/>
      <c r="CJ53" s="413"/>
      <c r="CK53" s="411">
        <v>0</v>
      </c>
      <c r="CL53" s="412"/>
      <c r="CM53" s="412"/>
      <c r="CN53" s="412"/>
      <c r="CO53" s="412"/>
      <c r="CP53" s="412"/>
      <c r="CQ53" s="412"/>
      <c r="CR53" s="412"/>
      <c r="CS53" s="412"/>
      <c r="CT53" s="412"/>
      <c r="CU53" s="412"/>
      <c r="CV53" s="412"/>
      <c r="CW53" s="412"/>
      <c r="CX53" s="412"/>
      <c r="CY53" s="412"/>
      <c r="CZ53" s="412"/>
      <c r="DA53" s="413"/>
      <c r="DB53" s="411">
        <v>0</v>
      </c>
      <c r="DC53" s="412"/>
      <c r="DD53" s="412"/>
      <c r="DE53" s="412"/>
      <c r="DF53" s="412"/>
      <c r="DG53" s="412"/>
      <c r="DH53" s="412"/>
      <c r="DI53" s="412"/>
      <c r="DJ53" s="412"/>
      <c r="DK53" s="412"/>
      <c r="DL53" s="412"/>
      <c r="DM53" s="412"/>
      <c r="DN53" s="412"/>
      <c r="DO53" s="412"/>
      <c r="DP53" s="412"/>
      <c r="DQ53" s="412"/>
      <c r="DR53" s="413"/>
    </row>
    <row r="54" spans="1:122" s="10" customFormat="1" ht="30" customHeight="1" x14ac:dyDescent="0.2">
      <c r="A54" s="371" t="s">
        <v>98</v>
      </c>
      <c r="B54" s="371"/>
      <c r="C54" s="371"/>
      <c r="D54" s="371"/>
      <c r="E54" s="371"/>
      <c r="F54" s="371"/>
      <c r="G54" s="371"/>
      <c r="H54" s="371"/>
      <c r="I54" s="371"/>
      <c r="J54" s="371"/>
      <c r="K54" s="11"/>
      <c r="L54" s="389" t="s">
        <v>107</v>
      </c>
      <c r="M54" s="389"/>
      <c r="N54" s="389"/>
      <c r="O54" s="389"/>
      <c r="P54" s="389"/>
      <c r="Q54" s="389"/>
      <c r="R54" s="389"/>
      <c r="S54" s="389"/>
      <c r="T54" s="389"/>
      <c r="U54" s="389"/>
      <c r="V54" s="389"/>
      <c r="W54" s="389"/>
      <c r="X54" s="389"/>
      <c r="Y54" s="389"/>
      <c r="Z54" s="389"/>
      <c r="AA54" s="389"/>
      <c r="AB54" s="389"/>
      <c r="AC54" s="389"/>
      <c r="AD54" s="389"/>
      <c r="AE54" s="389"/>
      <c r="AF54" s="389"/>
      <c r="AG54" s="389"/>
      <c r="AH54" s="389"/>
      <c r="AI54" s="389"/>
      <c r="AJ54" s="389"/>
      <c r="AK54" s="389"/>
      <c r="AL54" s="389"/>
      <c r="AM54" s="389"/>
      <c r="AN54" s="389"/>
      <c r="AO54" s="389"/>
      <c r="AP54" s="389"/>
      <c r="AQ54" s="389"/>
      <c r="AR54" s="389"/>
      <c r="AS54" s="389"/>
      <c r="AT54" s="389"/>
      <c r="AU54" s="389"/>
      <c r="AV54" s="389"/>
      <c r="AW54" s="389"/>
      <c r="AX54" s="389"/>
      <c r="AY54" s="389"/>
      <c r="AZ54" s="389"/>
      <c r="BA54" s="389"/>
      <c r="BB54" s="389"/>
      <c r="BC54" s="389"/>
      <c r="BD54" s="390"/>
      <c r="BE54" s="437">
        <v>24</v>
      </c>
      <c r="BF54" s="437"/>
      <c r="BG54" s="437"/>
      <c r="BH54" s="437"/>
      <c r="BI54" s="437"/>
      <c r="BJ54" s="437"/>
      <c r="BK54" s="437"/>
      <c r="BL54" s="437"/>
      <c r="BM54" s="437"/>
      <c r="BN54" s="437"/>
      <c r="BO54" s="437"/>
      <c r="BP54" s="437"/>
      <c r="BQ54" s="437"/>
      <c r="BR54" s="437"/>
      <c r="BS54" s="437"/>
      <c r="BT54" s="376">
        <v>185427.96</v>
      </c>
      <c r="BU54" s="377"/>
      <c r="BV54" s="377"/>
      <c r="BW54" s="377"/>
      <c r="BX54" s="377"/>
      <c r="BY54" s="377"/>
      <c r="BZ54" s="377"/>
      <c r="CA54" s="377"/>
      <c r="CB54" s="377"/>
      <c r="CC54" s="377"/>
      <c r="CD54" s="377"/>
      <c r="CE54" s="377"/>
      <c r="CF54" s="377"/>
      <c r="CG54" s="377"/>
      <c r="CH54" s="377"/>
      <c r="CI54" s="377"/>
      <c r="CJ54" s="378"/>
      <c r="CK54" s="376">
        <v>0</v>
      </c>
      <c r="CL54" s="377"/>
      <c r="CM54" s="377"/>
      <c r="CN54" s="377"/>
      <c r="CO54" s="377"/>
      <c r="CP54" s="377"/>
      <c r="CQ54" s="377"/>
      <c r="CR54" s="377"/>
      <c r="CS54" s="377"/>
      <c r="CT54" s="377"/>
      <c r="CU54" s="377"/>
      <c r="CV54" s="377"/>
      <c r="CW54" s="377"/>
      <c r="CX54" s="377"/>
      <c r="CY54" s="377"/>
      <c r="CZ54" s="377"/>
      <c r="DA54" s="378"/>
      <c r="DB54" s="376">
        <v>29752.07</v>
      </c>
      <c r="DC54" s="377"/>
      <c r="DD54" s="377"/>
      <c r="DE54" s="377"/>
      <c r="DF54" s="377"/>
      <c r="DG54" s="377"/>
      <c r="DH54" s="377"/>
      <c r="DI54" s="377"/>
      <c r="DJ54" s="377"/>
      <c r="DK54" s="377"/>
      <c r="DL54" s="377"/>
      <c r="DM54" s="377"/>
      <c r="DN54" s="377"/>
      <c r="DO54" s="377"/>
      <c r="DP54" s="377"/>
      <c r="DQ54" s="377"/>
      <c r="DR54" s="378"/>
    </row>
    <row r="55" spans="1:122" s="13" customFormat="1" hidden="1" x14ac:dyDescent="0.2">
      <c r="A55" s="420" t="s">
        <v>18</v>
      </c>
      <c r="B55" s="420"/>
      <c r="C55" s="420"/>
      <c r="D55" s="420"/>
      <c r="E55" s="420"/>
      <c r="F55" s="420"/>
      <c r="G55" s="420"/>
      <c r="H55" s="420"/>
      <c r="I55" s="420"/>
      <c r="J55" s="420"/>
      <c r="K55" s="12"/>
      <c r="L55" s="414" t="s">
        <v>108</v>
      </c>
      <c r="M55" s="414"/>
      <c r="N55" s="414"/>
      <c r="O55" s="414"/>
      <c r="P55" s="414"/>
      <c r="Q55" s="414"/>
      <c r="R55" s="414"/>
      <c r="S55" s="414"/>
      <c r="T55" s="414"/>
      <c r="U55" s="414"/>
      <c r="V55" s="414"/>
      <c r="W55" s="414"/>
      <c r="X55" s="414"/>
      <c r="Y55" s="414"/>
      <c r="Z55" s="414"/>
      <c r="AA55" s="414"/>
      <c r="AB55" s="414"/>
      <c r="AC55" s="414"/>
      <c r="AD55" s="414"/>
      <c r="AE55" s="414"/>
      <c r="AF55" s="414"/>
      <c r="AG55" s="414"/>
      <c r="AH55" s="414"/>
      <c r="AI55" s="414"/>
      <c r="AJ55" s="414"/>
      <c r="AK55" s="414"/>
      <c r="AL55" s="414"/>
      <c r="AM55" s="414"/>
      <c r="AN55" s="414"/>
      <c r="AO55" s="414"/>
      <c r="AP55" s="414"/>
      <c r="AQ55" s="414"/>
      <c r="AR55" s="414"/>
      <c r="AS55" s="414"/>
      <c r="AT55" s="414"/>
      <c r="AU55" s="414"/>
      <c r="AV55" s="414"/>
      <c r="AW55" s="414"/>
      <c r="AX55" s="414"/>
      <c r="AY55" s="414"/>
      <c r="AZ55" s="414"/>
      <c r="BA55" s="414"/>
      <c r="BB55" s="414"/>
      <c r="BC55" s="414"/>
      <c r="BD55" s="415"/>
      <c r="BE55" s="410">
        <v>25</v>
      </c>
      <c r="BF55" s="410"/>
      <c r="BG55" s="410"/>
      <c r="BH55" s="410"/>
      <c r="BI55" s="410"/>
      <c r="BJ55" s="410"/>
      <c r="BK55" s="410"/>
      <c r="BL55" s="410"/>
      <c r="BM55" s="410"/>
      <c r="BN55" s="410"/>
      <c r="BO55" s="410"/>
      <c r="BP55" s="410"/>
      <c r="BQ55" s="410"/>
      <c r="BR55" s="410"/>
      <c r="BS55" s="410"/>
      <c r="BT55" s="411">
        <v>0</v>
      </c>
      <c r="BU55" s="412"/>
      <c r="BV55" s="412"/>
      <c r="BW55" s="412"/>
      <c r="BX55" s="412"/>
      <c r="BY55" s="412"/>
      <c r="BZ55" s="412"/>
      <c r="CA55" s="412"/>
      <c r="CB55" s="412"/>
      <c r="CC55" s="412"/>
      <c r="CD55" s="412"/>
      <c r="CE55" s="412"/>
      <c r="CF55" s="412"/>
      <c r="CG55" s="412"/>
      <c r="CH55" s="412"/>
      <c r="CI55" s="412"/>
      <c r="CJ55" s="413"/>
      <c r="CK55" s="411">
        <v>0</v>
      </c>
      <c r="CL55" s="412"/>
      <c r="CM55" s="412"/>
      <c r="CN55" s="412"/>
      <c r="CO55" s="412"/>
      <c r="CP55" s="412"/>
      <c r="CQ55" s="412"/>
      <c r="CR55" s="412"/>
      <c r="CS55" s="412"/>
      <c r="CT55" s="412"/>
      <c r="CU55" s="412"/>
      <c r="CV55" s="412"/>
      <c r="CW55" s="412"/>
      <c r="CX55" s="412"/>
      <c r="CY55" s="412"/>
      <c r="CZ55" s="412"/>
      <c r="DA55" s="413"/>
      <c r="DB55" s="411">
        <v>0</v>
      </c>
      <c r="DC55" s="412"/>
      <c r="DD55" s="412"/>
      <c r="DE55" s="412"/>
      <c r="DF55" s="412"/>
      <c r="DG55" s="412"/>
      <c r="DH55" s="412"/>
      <c r="DI55" s="412"/>
      <c r="DJ55" s="412"/>
      <c r="DK55" s="412"/>
      <c r="DL55" s="412"/>
      <c r="DM55" s="412"/>
      <c r="DN55" s="412"/>
      <c r="DO55" s="412"/>
      <c r="DP55" s="412"/>
      <c r="DQ55" s="412"/>
      <c r="DR55" s="413"/>
    </row>
    <row r="56" spans="1:122" s="13" customFormat="1" x14ac:dyDescent="0.2">
      <c r="A56" s="420" t="s">
        <v>19</v>
      </c>
      <c r="B56" s="420"/>
      <c r="C56" s="420"/>
      <c r="D56" s="420"/>
      <c r="E56" s="420"/>
      <c r="F56" s="420"/>
      <c r="G56" s="420"/>
      <c r="H56" s="420"/>
      <c r="I56" s="420"/>
      <c r="J56" s="420"/>
      <c r="K56" s="12"/>
      <c r="L56" s="414" t="s">
        <v>109</v>
      </c>
      <c r="M56" s="414"/>
      <c r="N56" s="414"/>
      <c r="O56" s="414"/>
      <c r="P56" s="414"/>
      <c r="Q56" s="414"/>
      <c r="R56" s="414"/>
      <c r="S56" s="414"/>
      <c r="T56" s="414"/>
      <c r="U56" s="414"/>
      <c r="V56" s="414"/>
      <c r="W56" s="414"/>
      <c r="X56" s="414"/>
      <c r="Y56" s="414"/>
      <c r="Z56" s="414"/>
      <c r="AA56" s="414"/>
      <c r="AB56" s="414"/>
      <c r="AC56" s="414"/>
      <c r="AD56" s="414"/>
      <c r="AE56" s="414"/>
      <c r="AF56" s="414"/>
      <c r="AG56" s="414"/>
      <c r="AH56" s="414"/>
      <c r="AI56" s="414"/>
      <c r="AJ56" s="414"/>
      <c r="AK56" s="414"/>
      <c r="AL56" s="414"/>
      <c r="AM56" s="414"/>
      <c r="AN56" s="414"/>
      <c r="AO56" s="414"/>
      <c r="AP56" s="414"/>
      <c r="AQ56" s="414"/>
      <c r="AR56" s="414"/>
      <c r="AS56" s="414"/>
      <c r="AT56" s="414"/>
      <c r="AU56" s="414"/>
      <c r="AV56" s="414"/>
      <c r="AW56" s="414"/>
      <c r="AX56" s="414"/>
      <c r="AY56" s="414"/>
      <c r="AZ56" s="414"/>
      <c r="BA56" s="414"/>
      <c r="BB56" s="414"/>
      <c r="BC56" s="414"/>
      <c r="BD56" s="415"/>
      <c r="BE56" s="424">
        <v>26</v>
      </c>
      <c r="BF56" s="424"/>
      <c r="BG56" s="424"/>
      <c r="BH56" s="424"/>
      <c r="BI56" s="424"/>
      <c r="BJ56" s="424"/>
      <c r="BK56" s="424"/>
      <c r="BL56" s="424"/>
      <c r="BM56" s="424"/>
      <c r="BN56" s="424"/>
      <c r="BO56" s="424"/>
      <c r="BP56" s="424"/>
      <c r="BQ56" s="424"/>
      <c r="BR56" s="424"/>
      <c r="BS56" s="424"/>
      <c r="BT56" s="411">
        <v>972291.54</v>
      </c>
      <c r="BU56" s="412"/>
      <c r="BV56" s="412"/>
      <c r="BW56" s="412"/>
      <c r="BX56" s="412"/>
      <c r="BY56" s="412"/>
      <c r="BZ56" s="412"/>
      <c r="CA56" s="412"/>
      <c r="CB56" s="412"/>
      <c r="CC56" s="412"/>
      <c r="CD56" s="412"/>
      <c r="CE56" s="412"/>
      <c r="CF56" s="412"/>
      <c r="CG56" s="412"/>
      <c r="CH56" s="412"/>
      <c r="CI56" s="412"/>
      <c r="CJ56" s="413"/>
      <c r="CK56" s="411">
        <v>950266.90999999992</v>
      </c>
      <c r="CL56" s="412"/>
      <c r="CM56" s="412"/>
      <c r="CN56" s="412"/>
      <c r="CO56" s="412"/>
      <c r="CP56" s="412"/>
      <c r="CQ56" s="412"/>
      <c r="CR56" s="412"/>
      <c r="CS56" s="412"/>
      <c r="CT56" s="412"/>
      <c r="CU56" s="412"/>
      <c r="CV56" s="412"/>
      <c r="CW56" s="412"/>
      <c r="CX56" s="412"/>
      <c r="CY56" s="412"/>
      <c r="CZ56" s="412"/>
      <c r="DA56" s="413"/>
      <c r="DB56" s="411">
        <v>873700.26</v>
      </c>
      <c r="DC56" s="412"/>
      <c r="DD56" s="412"/>
      <c r="DE56" s="412"/>
      <c r="DF56" s="412"/>
      <c r="DG56" s="412"/>
      <c r="DH56" s="412"/>
      <c r="DI56" s="412"/>
      <c r="DJ56" s="412"/>
      <c r="DK56" s="412"/>
      <c r="DL56" s="412"/>
      <c r="DM56" s="412"/>
      <c r="DN56" s="412"/>
      <c r="DO56" s="412"/>
      <c r="DP56" s="412"/>
      <c r="DQ56" s="412"/>
      <c r="DR56" s="413"/>
    </row>
    <row r="57" spans="1:122" s="10" customFormat="1" ht="45" hidden="1" customHeight="1" x14ac:dyDescent="0.2">
      <c r="A57" s="371" t="s">
        <v>20</v>
      </c>
      <c r="B57" s="371"/>
      <c r="C57" s="371"/>
      <c r="D57" s="371"/>
      <c r="E57" s="371"/>
      <c r="F57" s="371"/>
      <c r="G57" s="371"/>
      <c r="H57" s="371"/>
      <c r="I57" s="371"/>
      <c r="J57" s="371"/>
      <c r="K57" s="11"/>
      <c r="L57" s="389" t="s">
        <v>128</v>
      </c>
      <c r="M57" s="389"/>
      <c r="N57" s="389"/>
      <c r="O57" s="389"/>
      <c r="P57" s="389"/>
      <c r="Q57" s="389"/>
      <c r="R57" s="389"/>
      <c r="S57" s="389"/>
      <c r="T57" s="389"/>
      <c r="U57" s="389"/>
      <c r="V57" s="389"/>
      <c r="W57" s="389"/>
      <c r="X57" s="389"/>
      <c r="Y57" s="389"/>
      <c r="Z57" s="389"/>
      <c r="AA57" s="389"/>
      <c r="AB57" s="389"/>
      <c r="AC57" s="389"/>
      <c r="AD57" s="389"/>
      <c r="AE57" s="389"/>
      <c r="AF57" s="389"/>
      <c r="AG57" s="389"/>
      <c r="AH57" s="389"/>
      <c r="AI57" s="389"/>
      <c r="AJ57" s="389"/>
      <c r="AK57" s="389"/>
      <c r="AL57" s="389"/>
      <c r="AM57" s="389"/>
      <c r="AN57" s="389"/>
      <c r="AO57" s="389"/>
      <c r="AP57" s="389"/>
      <c r="AQ57" s="389"/>
      <c r="AR57" s="389"/>
      <c r="AS57" s="389"/>
      <c r="AT57" s="389"/>
      <c r="AU57" s="389"/>
      <c r="AV57" s="389"/>
      <c r="AW57" s="389"/>
      <c r="AX57" s="389"/>
      <c r="AY57" s="389"/>
      <c r="AZ57" s="389"/>
      <c r="BA57" s="389"/>
      <c r="BB57" s="389"/>
      <c r="BC57" s="389"/>
      <c r="BD57" s="390"/>
      <c r="BE57" s="391">
        <v>16</v>
      </c>
      <c r="BF57" s="391"/>
      <c r="BG57" s="391"/>
      <c r="BH57" s="391"/>
      <c r="BI57" s="391"/>
      <c r="BJ57" s="391"/>
      <c r="BK57" s="391"/>
      <c r="BL57" s="391"/>
      <c r="BM57" s="391"/>
      <c r="BN57" s="391"/>
      <c r="BO57" s="391"/>
      <c r="BP57" s="391"/>
      <c r="BQ57" s="391"/>
      <c r="BR57" s="391"/>
      <c r="BS57" s="391"/>
      <c r="BT57" s="376">
        <v>0</v>
      </c>
      <c r="BU57" s="377"/>
      <c r="BV57" s="377"/>
      <c r="BW57" s="377"/>
      <c r="BX57" s="377"/>
      <c r="BY57" s="377"/>
      <c r="BZ57" s="377"/>
      <c r="CA57" s="377"/>
      <c r="CB57" s="377"/>
      <c r="CC57" s="377"/>
      <c r="CD57" s="377"/>
      <c r="CE57" s="377"/>
      <c r="CF57" s="377"/>
      <c r="CG57" s="377"/>
      <c r="CH57" s="377"/>
      <c r="CI57" s="377"/>
      <c r="CJ57" s="378"/>
      <c r="CK57" s="376">
        <v>0</v>
      </c>
      <c r="CL57" s="377"/>
      <c r="CM57" s="377"/>
      <c r="CN57" s="377"/>
      <c r="CO57" s="377"/>
      <c r="CP57" s="377"/>
      <c r="CQ57" s="377"/>
      <c r="CR57" s="377"/>
      <c r="CS57" s="377"/>
      <c r="CT57" s="377"/>
      <c r="CU57" s="377"/>
      <c r="CV57" s="377"/>
      <c r="CW57" s="377"/>
      <c r="CX57" s="377"/>
      <c r="CY57" s="377"/>
      <c r="CZ57" s="377"/>
      <c r="DA57" s="378"/>
      <c r="DB57" s="376">
        <v>0</v>
      </c>
      <c r="DC57" s="377"/>
      <c r="DD57" s="377"/>
      <c r="DE57" s="377"/>
      <c r="DF57" s="377"/>
      <c r="DG57" s="377"/>
      <c r="DH57" s="377"/>
      <c r="DI57" s="377"/>
      <c r="DJ57" s="377"/>
      <c r="DK57" s="377"/>
      <c r="DL57" s="377"/>
      <c r="DM57" s="377"/>
      <c r="DN57" s="377"/>
      <c r="DO57" s="377"/>
      <c r="DP57" s="377"/>
      <c r="DQ57" s="377"/>
      <c r="DR57" s="378"/>
    </row>
    <row r="58" spans="1:122" s="10" customFormat="1" ht="59.25" hidden="1" customHeight="1" x14ac:dyDescent="0.2">
      <c r="A58" s="371" t="s">
        <v>21</v>
      </c>
      <c r="B58" s="371"/>
      <c r="C58" s="371"/>
      <c r="D58" s="371"/>
      <c r="E58" s="371"/>
      <c r="F58" s="371"/>
      <c r="G58" s="371"/>
      <c r="H58" s="371"/>
      <c r="I58" s="371"/>
      <c r="J58" s="371"/>
      <c r="K58" s="11"/>
      <c r="L58" s="389" t="s">
        <v>33</v>
      </c>
      <c r="M58" s="389"/>
      <c r="N58" s="389"/>
      <c r="O58" s="389"/>
      <c r="P58" s="389"/>
      <c r="Q58" s="389"/>
      <c r="R58" s="389"/>
      <c r="S58" s="389"/>
      <c r="T58" s="389"/>
      <c r="U58" s="389"/>
      <c r="V58" s="389"/>
      <c r="W58" s="389"/>
      <c r="X58" s="389"/>
      <c r="Y58" s="389"/>
      <c r="Z58" s="389"/>
      <c r="AA58" s="389"/>
      <c r="AB58" s="389"/>
      <c r="AC58" s="389"/>
      <c r="AD58" s="389"/>
      <c r="AE58" s="389"/>
      <c r="AF58" s="389"/>
      <c r="AG58" s="389"/>
      <c r="AH58" s="389"/>
      <c r="AI58" s="389"/>
      <c r="AJ58" s="389"/>
      <c r="AK58" s="389"/>
      <c r="AL58" s="389"/>
      <c r="AM58" s="389"/>
      <c r="AN58" s="389"/>
      <c r="AO58" s="389"/>
      <c r="AP58" s="389"/>
      <c r="AQ58" s="389"/>
      <c r="AR58" s="389"/>
      <c r="AS58" s="389"/>
      <c r="AT58" s="389"/>
      <c r="AU58" s="389"/>
      <c r="AV58" s="389"/>
      <c r="AW58" s="389"/>
      <c r="AX58" s="389"/>
      <c r="AY58" s="389"/>
      <c r="AZ58" s="389"/>
      <c r="BA58" s="389"/>
      <c r="BB58" s="389"/>
      <c r="BC58" s="389"/>
      <c r="BD58" s="390"/>
      <c r="BE58" s="391">
        <v>27</v>
      </c>
      <c r="BF58" s="391"/>
      <c r="BG58" s="391"/>
      <c r="BH58" s="391"/>
      <c r="BI58" s="391"/>
      <c r="BJ58" s="391"/>
      <c r="BK58" s="391"/>
      <c r="BL58" s="391"/>
      <c r="BM58" s="391"/>
      <c r="BN58" s="391"/>
      <c r="BO58" s="391"/>
      <c r="BP58" s="391"/>
      <c r="BQ58" s="391"/>
      <c r="BR58" s="391"/>
      <c r="BS58" s="391"/>
      <c r="BT58" s="376">
        <v>0</v>
      </c>
      <c r="BU58" s="377"/>
      <c r="BV58" s="377"/>
      <c r="BW58" s="377"/>
      <c r="BX58" s="377"/>
      <c r="BY58" s="377"/>
      <c r="BZ58" s="377"/>
      <c r="CA58" s="377"/>
      <c r="CB58" s="377"/>
      <c r="CC58" s="377"/>
      <c r="CD58" s="377"/>
      <c r="CE58" s="377"/>
      <c r="CF58" s="377"/>
      <c r="CG58" s="377"/>
      <c r="CH58" s="377"/>
      <c r="CI58" s="377"/>
      <c r="CJ58" s="378"/>
      <c r="CK58" s="376">
        <v>0</v>
      </c>
      <c r="CL58" s="377"/>
      <c r="CM58" s="377"/>
      <c r="CN58" s="377"/>
      <c r="CO58" s="377"/>
      <c r="CP58" s="377"/>
      <c r="CQ58" s="377"/>
      <c r="CR58" s="377"/>
      <c r="CS58" s="377"/>
      <c r="CT58" s="377"/>
      <c r="CU58" s="377"/>
      <c r="CV58" s="377"/>
      <c r="CW58" s="377"/>
      <c r="CX58" s="377"/>
      <c r="CY58" s="377"/>
      <c r="CZ58" s="377"/>
      <c r="DA58" s="378"/>
      <c r="DB58" s="376">
        <v>0</v>
      </c>
      <c r="DC58" s="377"/>
      <c r="DD58" s="377"/>
      <c r="DE58" s="377"/>
      <c r="DF58" s="377"/>
      <c r="DG58" s="377"/>
      <c r="DH58" s="377"/>
      <c r="DI58" s="377"/>
      <c r="DJ58" s="377"/>
      <c r="DK58" s="377"/>
      <c r="DL58" s="377"/>
      <c r="DM58" s="377"/>
      <c r="DN58" s="377"/>
      <c r="DO58" s="377"/>
      <c r="DP58" s="377"/>
      <c r="DQ58" s="377"/>
      <c r="DR58" s="378"/>
    </row>
    <row r="59" spans="1:122" s="10" customFormat="1" ht="29.25" customHeight="1" x14ac:dyDescent="0.2">
      <c r="A59" s="371" t="s">
        <v>32</v>
      </c>
      <c r="B59" s="371"/>
      <c r="C59" s="371"/>
      <c r="D59" s="371"/>
      <c r="E59" s="371"/>
      <c r="F59" s="371"/>
      <c r="G59" s="371"/>
      <c r="H59" s="371"/>
      <c r="I59" s="371"/>
      <c r="J59" s="371"/>
      <c r="K59" s="11"/>
      <c r="L59" s="389" t="s">
        <v>34</v>
      </c>
      <c r="M59" s="389"/>
      <c r="N59" s="389"/>
      <c r="O59" s="389"/>
      <c r="P59" s="389"/>
      <c r="Q59" s="389"/>
      <c r="R59" s="389"/>
      <c r="S59" s="389"/>
      <c r="T59" s="389"/>
      <c r="U59" s="389"/>
      <c r="V59" s="389"/>
      <c r="W59" s="389"/>
      <c r="X59" s="389"/>
      <c r="Y59" s="389"/>
      <c r="Z59" s="389"/>
      <c r="AA59" s="389"/>
      <c r="AB59" s="389"/>
      <c r="AC59" s="389"/>
      <c r="AD59" s="389"/>
      <c r="AE59" s="389"/>
      <c r="AF59" s="389"/>
      <c r="AG59" s="389"/>
      <c r="AH59" s="389"/>
      <c r="AI59" s="389"/>
      <c r="AJ59" s="389"/>
      <c r="AK59" s="389"/>
      <c r="AL59" s="389"/>
      <c r="AM59" s="389"/>
      <c r="AN59" s="389"/>
      <c r="AO59" s="389"/>
      <c r="AP59" s="389"/>
      <c r="AQ59" s="389"/>
      <c r="AR59" s="389"/>
      <c r="AS59" s="389"/>
      <c r="AT59" s="389"/>
      <c r="AU59" s="389"/>
      <c r="AV59" s="389"/>
      <c r="AW59" s="389"/>
      <c r="AX59" s="389"/>
      <c r="AY59" s="389"/>
      <c r="AZ59" s="389"/>
      <c r="BA59" s="389"/>
      <c r="BB59" s="389"/>
      <c r="BC59" s="389"/>
      <c r="BD59" s="390"/>
      <c r="BE59" s="437">
        <v>48</v>
      </c>
      <c r="BF59" s="437"/>
      <c r="BG59" s="437"/>
      <c r="BH59" s="437"/>
      <c r="BI59" s="437"/>
      <c r="BJ59" s="437"/>
      <c r="BK59" s="437"/>
      <c r="BL59" s="437"/>
      <c r="BM59" s="437"/>
      <c r="BN59" s="437"/>
      <c r="BO59" s="437"/>
      <c r="BP59" s="437"/>
      <c r="BQ59" s="437"/>
      <c r="BR59" s="437"/>
      <c r="BS59" s="437"/>
      <c r="BT59" s="376">
        <v>0</v>
      </c>
      <c r="BU59" s="377"/>
      <c r="BV59" s="377"/>
      <c r="BW59" s="377"/>
      <c r="BX59" s="377"/>
      <c r="BY59" s="377"/>
      <c r="BZ59" s="377"/>
      <c r="CA59" s="377"/>
      <c r="CB59" s="377"/>
      <c r="CC59" s="377"/>
      <c r="CD59" s="377"/>
      <c r="CE59" s="377"/>
      <c r="CF59" s="377"/>
      <c r="CG59" s="377"/>
      <c r="CH59" s="377"/>
      <c r="CI59" s="377"/>
      <c r="CJ59" s="378"/>
      <c r="CK59" s="376">
        <v>278280</v>
      </c>
      <c r="CL59" s="377"/>
      <c r="CM59" s="377"/>
      <c r="CN59" s="377"/>
      <c r="CO59" s="377"/>
      <c r="CP59" s="377"/>
      <c r="CQ59" s="377"/>
      <c r="CR59" s="377"/>
      <c r="CS59" s="377"/>
      <c r="CT59" s="377"/>
      <c r="CU59" s="377"/>
      <c r="CV59" s="377"/>
      <c r="CW59" s="377"/>
      <c r="CX59" s="377"/>
      <c r="CY59" s="377"/>
      <c r="CZ59" s="377"/>
      <c r="DA59" s="378"/>
      <c r="DB59" s="376">
        <v>287120</v>
      </c>
      <c r="DC59" s="377"/>
      <c r="DD59" s="377"/>
      <c r="DE59" s="377"/>
      <c r="DF59" s="377"/>
      <c r="DG59" s="377"/>
      <c r="DH59" s="377"/>
      <c r="DI59" s="377"/>
      <c r="DJ59" s="377"/>
      <c r="DK59" s="377"/>
      <c r="DL59" s="377"/>
      <c r="DM59" s="377"/>
      <c r="DN59" s="377"/>
      <c r="DO59" s="377"/>
      <c r="DP59" s="377"/>
      <c r="DQ59" s="377"/>
      <c r="DR59" s="378"/>
    </row>
    <row r="60" spans="1:122" s="10" customFormat="1" x14ac:dyDescent="0.2">
      <c r="A60" s="371" t="s">
        <v>38</v>
      </c>
      <c r="B60" s="371"/>
      <c r="C60" s="371"/>
      <c r="D60" s="371"/>
      <c r="E60" s="371"/>
      <c r="F60" s="371"/>
      <c r="G60" s="371"/>
      <c r="H60" s="371"/>
      <c r="I60" s="371"/>
      <c r="J60" s="371"/>
      <c r="K60" s="11"/>
      <c r="L60" s="438" t="s">
        <v>35</v>
      </c>
      <c r="M60" s="438"/>
      <c r="N60" s="438"/>
      <c r="O60" s="438"/>
      <c r="P60" s="438"/>
      <c r="Q60" s="438"/>
      <c r="R60" s="438"/>
      <c r="S60" s="438"/>
      <c r="T60" s="438"/>
      <c r="U60" s="438"/>
      <c r="V60" s="438"/>
      <c r="W60" s="438"/>
      <c r="X60" s="438"/>
      <c r="Y60" s="438"/>
      <c r="Z60" s="438"/>
      <c r="AA60" s="438"/>
      <c r="AB60" s="438"/>
      <c r="AC60" s="438"/>
      <c r="AD60" s="438"/>
      <c r="AE60" s="438"/>
      <c r="AF60" s="438"/>
      <c r="AG60" s="438"/>
      <c r="AH60" s="438"/>
      <c r="AI60" s="438"/>
      <c r="AJ60" s="438"/>
      <c r="AK60" s="438"/>
      <c r="AL60" s="438"/>
      <c r="AM60" s="438"/>
      <c r="AN60" s="438"/>
      <c r="AO60" s="438"/>
      <c r="AP60" s="438"/>
      <c r="AQ60" s="438"/>
      <c r="AR60" s="438"/>
      <c r="AS60" s="438"/>
      <c r="AT60" s="438"/>
      <c r="AU60" s="438"/>
      <c r="AV60" s="438"/>
      <c r="AW60" s="438"/>
      <c r="AX60" s="438"/>
      <c r="AY60" s="438"/>
      <c r="AZ60" s="438"/>
      <c r="BA60" s="438"/>
      <c r="BB60" s="438"/>
      <c r="BC60" s="438"/>
      <c r="BD60" s="439"/>
      <c r="BE60" s="437">
        <v>48</v>
      </c>
      <c r="BF60" s="437"/>
      <c r="BG60" s="437"/>
      <c r="BH60" s="437"/>
      <c r="BI60" s="437"/>
      <c r="BJ60" s="437"/>
      <c r="BK60" s="437"/>
      <c r="BL60" s="437"/>
      <c r="BM60" s="437"/>
      <c r="BN60" s="437"/>
      <c r="BO60" s="437"/>
      <c r="BP60" s="437"/>
      <c r="BQ60" s="437"/>
      <c r="BR60" s="437"/>
      <c r="BS60" s="437"/>
      <c r="BT60" s="376">
        <v>0</v>
      </c>
      <c r="BU60" s="377"/>
      <c r="BV60" s="377"/>
      <c r="BW60" s="377"/>
      <c r="BX60" s="377"/>
      <c r="BY60" s="377"/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8"/>
      <c r="CK60" s="376">
        <v>0</v>
      </c>
      <c r="CL60" s="377"/>
      <c r="CM60" s="377"/>
      <c r="CN60" s="377"/>
      <c r="CO60" s="377"/>
      <c r="CP60" s="377"/>
      <c r="CQ60" s="377"/>
      <c r="CR60" s="377"/>
      <c r="CS60" s="377"/>
      <c r="CT60" s="377"/>
      <c r="CU60" s="377"/>
      <c r="CV60" s="377"/>
      <c r="CW60" s="377"/>
      <c r="CX60" s="377"/>
      <c r="CY60" s="377"/>
      <c r="CZ60" s="377"/>
      <c r="DA60" s="378"/>
      <c r="DB60" s="376">
        <v>0</v>
      </c>
      <c r="DC60" s="377"/>
      <c r="DD60" s="377"/>
      <c r="DE60" s="377"/>
      <c r="DF60" s="377"/>
      <c r="DG60" s="377"/>
      <c r="DH60" s="377"/>
      <c r="DI60" s="377"/>
      <c r="DJ60" s="377"/>
      <c r="DK60" s="377"/>
      <c r="DL60" s="377"/>
      <c r="DM60" s="377"/>
      <c r="DN60" s="377"/>
      <c r="DO60" s="377"/>
      <c r="DP60" s="377"/>
      <c r="DQ60" s="377"/>
      <c r="DR60" s="378"/>
    </row>
    <row r="61" spans="1:122" s="10" customFormat="1" hidden="1" x14ac:dyDescent="0.2">
      <c r="A61" s="371" t="s">
        <v>39</v>
      </c>
      <c r="B61" s="371"/>
      <c r="C61" s="371"/>
      <c r="D61" s="371"/>
      <c r="E61" s="371"/>
      <c r="F61" s="371"/>
      <c r="G61" s="371"/>
      <c r="H61" s="371"/>
      <c r="I61" s="371"/>
      <c r="J61" s="371"/>
      <c r="K61" s="11"/>
      <c r="L61" s="389" t="s">
        <v>36</v>
      </c>
      <c r="M61" s="389"/>
      <c r="N61" s="389"/>
      <c r="O61" s="389"/>
      <c r="P61" s="389"/>
      <c r="Q61" s="389"/>
      <c r="R61" s="389"/>
      <c r="S61" s="389"/>
      <c r="T61" s="389"/>
      <c r="U61" s="389"/>
      <c r="V61" s="389"/>
      <c r="W61" s="389"/>
      <c r="X61" s="389"/>
      <c r="Y61" s="389"/>
      <c r="Z61" s="389"/>
      <c r="AA61" s="389"/>
      <c r="AB61" s="389"/>
      <c r="AC61" s="389"/>
      <c r="AD61" s="389"/>
      <c r="AE61" s="389"/>
      <c r="AF61" s="389"/>
      <c r="AG61" s="389"/>
      <c r="AH61" s="389"/>
      <c r="AI61" s="389"/>
      <c r="AJ61" s="389"/>
      <c r="AK61" s="389"/>
      <c r="AL61" s="389"/>
      <c r="AM61" s="389"/>
      <c r="AN61" s="389"/>
      <c r="AO61" s="389"/>
      <c r="AP61" s="389"/>
      <c r="AQ61" s="389"/>
      <c r="AR61" s="389"/>
      <c r="AS61" s="389"/>
      <c r="AT61" s="389"/>
      <c r="AU61" s="389"/>
      <c r="AV61" s="389"/>
      <c r="AW61" s="389"/>
      <c r="AX61" s="389"/>
      <c r="AY61" s="389"/>
      <c r="AZ61" s="389"/>
      <c r="BA61" s="389"/>
      <c r="BB61" s="389"/>
      <c r="BC61" s="389"/>
      <c r="BD61" s="390"/>
      <c r="BE61" s="391">
        <v>28</v>
      </c>
      <c r="BF61" s="391"/>
      <c r="BG61" s="391"/>
      <c r="BH61" s="391"/>
      <c r="BI61" s="391"/>
      <c r="BJ61" s="391"/>
      <c r="BK61" s="391"/>
      <c r="BL61" s="391"/>
      <c r="BM61" s="391"/>
      <c r="BN61" s="391"/>
      <c r="BO61" s="391"/>
      <c r="BP61" s="391"/>
      <c r="BQ61" s="391"/>
      <c r="BR61" s="391"/>
      <c r="BS61" s="391"/>
      <c r="BT61" s="376">
        <v>0</v>
      </c>
      <c r="BU61" s="377"/>
      <c r="BV61" s="377"/>
      <c r="BW61" s="377"/>
      <c r="BX61" s="377"/>
      <c r="BY61" s="377"/>
      <c r="BZ61" s="377"/>
      <c r="CA61" s="377"/>
      <c r="CB61" s="377"/>
      <c r="CC61" s="377"/>
      <c r="CD61" s="377"/>
      <c r="CE61" s="377"/>
      <c r="CF61" s="377"/>
      <c r="CG61" s="377"/>
      <c r="CH61" s="377"/>
      <c r="CI61" s="377"/>
      <c r="CJ61" s="378"/>
      <c r="CK61" s="376">
        <v>0</v>
      </c>
      <c r="CL61" s="377"/>
      <c r="CM61" s="377"/>
      <c r="CN61" s="377"/>
      <c r="CO61" s="377"/>
      <c r="CP61" s="377"/>
      <c r="CQ61" s="377"/>
      <c r="CR61" s="377"/>
      <c r="CS61" s="377"/>
      <c r="CT61" s="377"/>
      <c r="CU61" s="377"/>
      <c r="CV61" s="377"/>
      <c r="CW61" s="377"/>
      <c r="CX61" s="377"/>
      <c r="CY61" s="377"/>
      <c r="CZ61" s="377"/>
      <c r="DA61" s="378"/>
      <c r="DB61" s="376">
        <v>0</v>
      </c>
      <c r="DC61" s="377"/>
      <c r="DD61" s="377"/>
      <c r="DE61" s="377"/>
      <c r="DF61" s="377"/>
      <c r="DG61" s="377"/>
      <c r="DH61" s="377"/>
      <c r="DI61" s="377"/>
      <c r="DJ61" s="377"/>
      <c r="DK61" s="377"/>
      <c r="DL61" s="377"/>
      <c r="DM61" s="377"/>
      <c r="DN61" s="377"/>
      <c r="DO61" s="377"/>
      <c r="DP61" s="377"/>
      <c r="DQ61" s="377"/>
      <c r="DR61" s="378"/>
    </row>
    <row r="62" spans="1:122" s="10" customFormat="1" x14ac:dyDescent="0.2">
      <c r="A62" s="371" t="s">
        <v>40</v>
      </c>
      <c r="B62" s="371"/>
      <c r="C62" s="371"/>
      <c r="D62" s="371"/>
      <c r="E62" s="371"/>
      <c r="F62" s="371"/>
      <c r="G62" s="371"/>
      <c r="H62" s="371"/>
      <c r="I62" s="371"/>
      <c r="J62" s="371"/>
      <c r="K62" s="11"/>
      <c r="L62" s="389" t="s">
        <v>37</v>
      </c>
      <c r="M62" s="389"/>
      <c r="N62" s="389"/>
      <c r="O62" s="389"/>
      <c r="P62" s="389"/>
      <c r="Q62" s="389"/>
      <c r="R62" s="389"/>
      <c r="S62" s="389"/>
      <c r="T62" s="389"/>
      <c r="U62" s="389"/>
      <c r="V62" s="389"/>
      <c r="W62" s="389"/>
      <c r="X62" s="389"/>
      <c r="Y62" s="389"/>
      <c r="Z62" s="389"/>
      <c r="AA62" s="389"/>
      <c r="AB62" s="389"/>
      <c r="AC62" s="389"/>
      <c r="AD62" s="389"/>
      <c r="AE62" s="389"/>
      <c r="AF62" s="389"/>
      <c r="AG62" s="389"/>
      <c r="AH62" s="389"/>
      <c r="AI62" s="389"/>
      <c r="AJ62" s="389"/>
      <c r="AK62" s="389"/>
      <c r="AL62" s="389"/>
      <c r="AM62" s="389"/>
      <c r="AN62" s="389"/>
      <c r="AO62" s="389"/>
      <c r="AP62" s="389"/>
      <c r="AQ62" s="389"/>
      <c r="AR62" s="389"/>
      <c r="AS62" s="389"/>
      <c r="AT62" s="389"/>
      <c r="AU62" s="389"/>
      <c r="AV62" s="389"/>
      <c r="AW62" s="389"/>
      <c r="AX62" s="389"/>
      <c r="AY62" s="389"/>
      <c r="AZ62" s="389"/>
      <c r="BA62" s="389"/>
      <c r="BB62" s="389"/>
      <c r="BC62" s="389"/>
      <c r="BD62" s="390"/>
      <c r="BE62" s="437">
        <v>29</v>
      </c>
      <c r="BF62" s="437"/>
      <c r="BG62" s="437"/>
      <c r="BH62" s="437"/>
      <c r="BI62" s="437"/>
      <c r="BJ62" s="437"/>
      <c r="BK62" s="437"/>
      <c r="BL62" s="437"/>
      <c r="BM62" s="437"/>
      <c r="BN62" s="437"/>
      <c r="BO62" s="437"/>
      <c r="BP62" s="437"/>
      <c r="BQ62" s="437"/>
      <c r="BR62" s="437"/>
      <c r="BS62" s="437"/>
      <c r="BT62" s="376">
        <v>1676433.56</v>
      </c>
      <c r="BU62" s="377"/>
      <c r="BV62" s="377"/>
      <c r="BW62" s="377"/>
      <c r="BX62" s="377"/>
      <c r="BY62" s="377"/>
      <c r="BZ62" s="377"/>
      <c r="CA62" s="377"/>
      <c r="CB62" s="377"/>
      <c r="CC62" s="377"/>
      <c r="CD62" s="377"/>
      <c r="CE62" s="377"/>
      <c r="CF62" s="377"/>
      <c r="CG62" s="377"/>
      <c r="CH62" s="377"/>
      <c r="CI62" s="377"/>
      <c r="CJ62" s="378"/>
      <c r="CK62" s="376">
        <v>1043616.3400000001</v>
      </c>
      <c r="CL62" s="377"/>
      <c r="CM62" s="377"/>
      <c r="CN62" s="377"/>
      <c r="CO62" s="377"/>
      <c r="CP62" s="377"/>
      <c r="CQ62" s="377"/>
      <c r="CR62" s="377"/>
      <c r="CS62" s="377"/>
      <c r="CT62" s="377"/>
      <c r="CU62" s="377"/>
      <c r="CV62" s="377"/>
      <c r="CW62" s="377"/>
      <c r="CX62" s="377"/>
      <c r="CY62" s="377"/>
      <c r="CZ62" s="377"/>
      <c r="DA62" s="378"/>
      <c r="DB62" s="376">
        <v>799357.2</v>
      </c>
      <c r="DC62" s="377"/>
      <c r="DD62" s="377"/>
      <c r="DE62" s="377"/>
      <c r="DF62" s="377"/>
      <c r="DG62" s="377"/>
      <c r="DH62" s="377"/>
      <c r="DI62" s="377"/>
      <c r="DJ62" s="377"/>
      <c r="DK62" s="377"/>
      <c r="DL62" s="377"/>
      <c r="DM62" s="377"/>
      <c r="DN62" s="377"/>
      <c r="DO62" s="377"/>
      <c r="DP62" s="377"/>
      <c r="DQ62" s="377"/>
      <c r="DR62" s="378"/>
    </row>
    <row r="63" spans="1:122" s="10" customFormat="1" x14ac:dyDescent="0.2">
      <c r="A63" s="440" t="s">
        <v>41</v>
      </c>
      <c r="B63" s="440"/>
      <c r="C63" s="440"/>
      <c r="D63" s="440"/>
      <c r="E63" s="440"/>
      <c r="F63" s="440"/>
      <c r="G63" s="440"/>
      <c r="H63" s="440"/>
      <c r="I63" s="440"/>
      <c r="J63" s="440"/>
      <c r="K63" s="24"/>
      <c r="L63" s="441" t="s">
        <v>69</v>
      </c>
      <c r="M63" s="441"/>
      <c r="N63" s="441"/>
      <c r="O63" s="441"/>
      <c r="P63" s="441"/>
      <c r="Q63" s="441"/>
      <c r="R63" s="441"/>
      <c r="S63" s="441"/>
      <c r="T63" s="441"/>
      <c r="U63" s="441"/>
      <c r="V63" s="441"/>
      <c r="W63" s="441"/>
      <c r="X63" s="441"/>
      <c r="Y63" s="441"/>
      <c r="Z63" s="441"/>
      <c r="AA63" s="441"/>
      <c r="AB63" s="441"/>
      <c r="AC63" s="441"/>
      <c r="AD63" s="441"/>
      <c r="AE63" s="441"/>
      <c r="AF63" s="441"/>
      <c r="AG63" s="441"/>
      <c r="AH63" s="441"/>
      <c r="AI63" s="441"/>
      <c r="AJ63" s="441"/>
      <c r="AK63" s="441"/>
      <c r="AL63" s="441"/>
      <c r="AM63" s="441"/>
      <c r="AN63" s="441"/>
      <c r="AO63" s="441"/>
      <c r="AP63" s="441"/>
      <c r="AQ63" s="441"/>
      <c r="AR63" s="441"/>
      <c r="AS63" s="441"/>
      <c r="AT63" s="441"/>
      <c r="AU63" s="441"/>
      <c r="AV63" s="441"/>
      <c r="AW63" s="441"/>
      <c r="AX63" s="441"/>
      <c r="AY63" s="441"/>
      <c r="AZ63" s="441"/>
      <c r="BA63" s="441"/>
      <c r="BB63" s="441"/>
      <c r="BC63" s="441"/>
      <c r="BD63" s="442"/>
      <c r="BE63" s="443"/>
      <c r="BF63" s="443"/>
      <c r="BG63" s="443"/>
      <c r="BH63" s="443"/>
      <c r="BI63" s="443"/>
      <c r="BJ63" s="443"/>
      <c r="BK63" s="443"/>
      <c r="BL63" s="443"/>
      <c r="BM63" s="443"/>
      <c r="BN63" s="443"/>
      <c r="BO63" s="443"/>
      <c r="BP63" s="443"/>
      <c r="BQ63" s="443"/>
      <c r="BR63" s="443"/>
      <c r="BS63" s="443"/>
      <c r="BT63" s="444">
        <v>2834153.06</v>
      </c>
      <c r="BU63" s="445"/>
      <c r="BV63" s="445"/>
      <c r="BW63" s="445"/>
      <c r="BX63" s="445"/>
      <c r="BY63" s="445"/>
      <c r="BZ63" s="445"/>
      <c r="CA63" s="445"/>
      <c r="CB63" s="445"/>
      <c r="CC63" s="445"/>
      <c r="CD63" s="445"/>
      <c r="CE63" s="445"/>
      <c r="CF63" s="445"/>
      <c r="CG63" s="445"/>
      <c r="CH63" s="445"/>
      <c r="CI63" s="445"/>
      <c r="CJ63" s="446"/>
      <c r="CK63" s="444">
        <v>2272163.25</v>
      </c>
      <c r="CL63" s="445"/>
      <c r="CM63" s="445"/>
      <c r="CN63" s="445"/>
      <c r="CO63" s="445"/>
      <c r="CP63" s="445"/>
      <c r="CQ63" s="445"/>
      <c r="CR63" s="445"/>
      <c r="CS63" s="445"/>
      <c r="CT63" s="445"/>
      <c r="CU63" s="445"/>
      <c r="CV63" s="445"/>
      <c r="CW63" s="445"/>
      <c r="CX63" s="445"/>
      <c r="CY63" s="445"/>
      <c r="CZ63" s="445"/>
      <c r="DA63" s="446"/>
      <c r="DB63" s="444">
        <v>1989929.5299999998</v>
      </c>
      <c r="DC63" s="445"/>
      <c r="DD63" s="445"/>
      <c r="DE63" s="445"/>
      <c r="DF63" s="445"/>
      <c r="DG63" s="445"/>
      <c r="DH63" s="445"/>
      <c r="DI63" s="445"/>
      <c r="DJ63" s="445"/>
      <c r="DK63" s="445"/>
      <c r="DL63" s="445"/>
      <c r="DM63" s="445"/>
      <c r="DN63" s="445"/>
      <c r="DO63" s="445"/>
      <c r="DP63" s="445"/>
      <c r="DQ63" s="445"/>
      <c r="DR63" s="446"/>
    </row>
    <row r="64" spans="1:122" s="10" customFormat="1" ht="15.75" customHeight="1" x14ac:dyDescent="0.2">
      <c r="A64" s="430" t="s">
        <v>66</v>
      </c>
      <c r="B64" s="431"/>
      <c r="C64" s="431"/>
      <c r="D64" s="431"/>
      <c r="E64" s="431"/>
      <c r="F64" s="431"/>
      <c r="G64" s="431"/>
      <c r="H64" s="431"/>
      <c r="I64" s="431"/>
      <c r="J64" s="431"/>
      <c r="K64" s="431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431"/>
      <c r="AI64" s="431"/>
      <c r="AJ64" s="431"/>
      <c r="AK64" s="431"/>
      <c r="AL64" s="431"/>
      <c r="AM64" s="431"/>
      <c r="AN64" s="431"/>
      <c r="AO64" s="431"/>
      <c r="AP64" s="431"/>
      <c r="AQ64" s="431"/>
      <c r="AR64" s="431"/>
      <c r="AS64" s="431"/>
      <c r="AT64" s="431"/>
      <c r="AU64" s="431"/>
      <c r="AV64" s="431"/>
      <c r="AW64" s="431"/>
      <c r="AX64" s="431"/>
      <c r="AY64" s="431"/>
      <c r="AZ64" s="431"/>
      <c r="BA64" s="431"/>
      <c r="BB64" s="431"/>
      <c r="BC64" s="431"/>
      <c r="BD64" s="431"/>
      <c r="BE64" s="431"/>
      <c r="BF64" s="431"/>
      <c r="BG64" s="431"/>
      <c r="BH64" s="431"/>
      <c r="BI64" s="431"/>
      <c r="BJ64" s="431"/>
      <c r="BK64" s="431"/>
      <c r="BL64" s="431"/>
      <c r="BM64" s="431"/>
      <c r="BN64" s="431"/>
      <c r="BO64" s="431"/>
      <c r="BP64" s="431"/>
      <c r="BQ64" s="431"/>
      <c r="BR64" s="431"/>
      <c r="BS64" s="431"/>
      <c r="BT64" s="431"/>
      <c r="BU64" s="431"/>
      <c r="BV64" s="431"/>
      <c r="BW64" s="431"/>
      <c r="BX64" s="431"/>
      <c r="BY64" s="431"/>
      <c r="BZ64" s="431"/>
      <c r="CA64" s="431"/>
      <c r="CB64" s="431"/>
      <c r="CC64" s="431"/>
      <c r="CD64" s="431"/>
      <c r="CE64" s="431"/>
      <c r="CF64" s="431"/>
      <c r="CG64" s="431"/>
      <c r="CH64" s="431"/>
      <c r="CI64" s="431"/>
      <c r="CJ64" s="431"/>
      <c r="CK64" s="431"/>
      <c r="CL64" s="431"/>
      <c r="CM64" s="431"/>
      <c r="CN64" s="431"/>
      <c r="CO64" s="431"/>
      <c r="CP64" s="431"/>
      <c r="CQ64" s="431"/>
      <c r="CR64" s="431"/>
      <c r="CS64" s="431"/>
      <c r="CT64" s="431"/>
      <c r="CU64" s="431"/>
      <c r="CV64" s="431"/>
      <c r="CW64" s="431"/>
      <c r="CX64" s="431"/>
      <c r="CY64" s="431"/>
      <c r="CZ64" s="431"/>
      <c r="DA64" s="432"/>
    </row>
    <row r="65" spans="1:122" s="10" customFormat="1" ht="15.75" customHeight="1" x14ac:dyDescent="0.2">
      <c r="A65" s="371" t="s">
        <v>42</v>
      </c>
      <c r="B65" s="371"/>
      <c r="C65" s="371"/>
      <c r="D65" s="371"/>
      <c r="E65" s="371"/>
      <c r="F65" s="371"/>
      <c r="G65" s="371"/>
      <c r="H65" s="371"/>
      <c r="I65" s="371"/>
      <c r="J65" s="371"/>
      <c r="K65" s="11"/>
      <c r="L65" s="389" t="s">
        <v>47</v>
      </c>
      <c r="M65" s="389"/>
      <c r="N65" s="389"/>
      <c r="O65" s="389"/>
      <c r="P65" s="389"/>
      <c r="Q65" s="389"/>
      <c r="R65" s="389"/>
      <c r="S65" s="389"/>
      <c r="T65" s="389"/>
      <c r="U65" s="389"/>
      <c r="V65" s="389"/>
      <c r="W65" s="389"/>
      <c r="X65" s="389"/>
      <c r="Y65" s="389"/>
      <c r="Z65" s="389"/>
      <c r="AA65" s="389"/>
      <c r="AB65" s="389"/>
      <c r="AC65" s="389"/>
      <c r="AD65" s="389"/>
      <c r="AE65" s="389"/>
      <c r="AF65" s="389"/>
      <c r="AG65" s="389"/>
      <c r="AH65" s="389"/>
      <c r="AI65" s="389"/>
      <c r="AJ65" s="389"/>
      <c r="AK65" s="389"/>
      <c r="AL65" s="389"/>
      <c r="AM65" s="389"/>
      <c r="AN65" s="389"/>
      <c r="AO65" s="389"/>
      <c r="AP65" s="389"/>
      <c r="AQ65" s="389"/>
      <c r="AR65" s="389"/>
      <c r="AS65" s="389"/>
      <c r="AT65" s="389"/>
      <c r="AU65" s="389"/>
      <c r="AV65" s="389"/>
      <c r="AW65" s="389"/>
      <c r="AX65" s="389"/>
      <c r="AY65" s="389"/>
      <c r="AZ65" s="389"/>
      <c r="BA65" s="389"/>
      <c r="BB65" s="389"/>
      <c r="BC65" s="389"/>
      <c r="BD65" s="390"/>
      <c r="BE65" s="391">
        <v>30</v>
      </c>
      <c r="BF65" s="391"/>
      <c r="BG65" s="391"/>
      <c r="BH65" s="391"/>
      <c r="BI65" s="391"/>
      <c r="BJ65" s="391"/>
      <c r="BK65" s="391"/>
      <c r="BL65" s="391"/>
      <c r="BM65" s="391"/>
      <c r="BN65" s="391"/>
      <c r="BO65" s="391"/>
      <c r="BP65" s="391"/>
      <c r="BQ65" s="391"/>
      <c r="BR65" s="391"/>
      <c r="BS65" s="391"/>
      <c r="BT65" s="376">
        <v>27510000</v>
      </c>
      <c r="BU65" s="377"/>
      <c r="BV65" s="377"/>
      <c r="BW65" s="377"/>
      <c r="BX65" s="377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8"/>
      <c r="CK65" s="376">
        <v>27510000</v>
      </c>
      <c r="CL65" s="377"/>
      <c r="CM65" s="377"/>
      <c r="CN65" s="377"/>
      <c r="CO65" s="377"/>
      <c r="CP65" s="377"/>
      <c r="CQ65" s="377"/>
      <c r="CR65" s="377"/>
      <c r="CS65" s="377"/>
      <c r="CT65" s="377"/>
      <c r="CU65" s="377"/>
      <c r="CV65" s="377"/>
      <c r="CW65" s="377"/>
      <c r="CX65" s="377"/>
      <c r="CY65" s="377"/>
      <c r="CZ65" s="377"/>
      <c r="DA65" s="378"/>
      <c r="DB65" s="376">
        <v>27510000</v>
      </c>
      <c r="DC65" s="377"/>
      <c r="DD65" s="377"/>
      <c r="DE65" s="377"/>
      <c r="DF65" s="377"/>
      <c r="DG65" s="377"/>
      <c r="DH65" s="377"/>
      <c r="DI65" s="377"/>
      <c r="DJ65" s="377"/>
      <c r="DK65" s="377"/>
      <c r="DL65" s="377"/>
      <c r="DM65" s="377"/>
      <c r="DN65" s="377"/>
      <c r="DO65" s="377"/>
      <c r="DP65" s="377"/>
      <c r="DQ65" s="377"/>
      <c r="DR65" s="378"/>
    </row>
    <row r="66" spans="1:122" s="10" customFormat="1" ht="15.75" customHeight="1" x14ac:dyDescent="0.2">
      <c r="A66" s="371" t="s">
        <v>43</v>
      </c>
      <c r="B66" s="371"/>
      <c r="C66" s="371"/>
      <c r="D66" s="371"/>
      <c r="E66" s="371"/>
      <c r="F66" s="371"/>
      <c r="G66" s="371"/>
      <c r="H66" s="371"/>
      <c r="I66" s="371"/>
      <c r="J66" s="371"/>
      <c r="K66" s="11"/>
      <c r="L66" s="389" t="s">
        <v>48</v>
      </c>
      <c r="M66" s="389"/>
      <c r="N66" s="389"/>
      <c r="O66" s="389"/>
      <c r="P66" s="389"/>
      <c r="Q66" s="389"/>
      <c r="R66" s="389"/>
      <c r="S66" s="389"/>
      <c r="T66" s="389"/>
      <c r="U66" s="389"/>
      <c r="V66" s="389"/>
      <c r="W66" s="389"/>
      <c r="X66" s="389"/>
      <c r="Y66" s="389"/>
      <c r="Z66" s="389"/>
      <c r="AA66" s="389"/>
      <c r="AB66" s="389"/>
      <c r="AC66" s="389"/>
      <c r="AD66" s="389"/>
      <c r="AE66" s="389"/>
      <c r="AF66" s="389"/>
      <c r="AG66" s="389"/>
      <c r="AH66" s="389"/>
      <c r="AI66" s="389"/>
      <c r="AJ66" s="389"/>
      <c r="AK66" s="389"/>
      <c r="AL66" s="389"/>
      <c r="AM66" s="389"/>
      <c r="AN66" s="389"/>
      <c r="AO66" s="389"/>
      <c r="AP66" s="389"/>
      <c r="AQ66" s="389"/>
      <c r="AR66" s="389"/>
      <c r="AS66" s="389"/>
      <c r="AT66" s="389"/>
      <c r="AU66" s="389"/>
      <c r="AV66" s="389"/>
      <c r="AW66" s="389"/>
      <c r="AX66" s="389"/>
      <c r="AY66" s="389"/>
      <c r="AZ66" s="389"/>
      <c r="BA66" s="389"/>
      <c r="BB66" s="389"/>
      <c r="BC66" s="389"/>
      <c r="BD66" s="390"/>
      <c r="BE66" s="391">
        <v>30</v>
      </c>
      <c r="BF66" s="391"/>
      <c r="BG66" s="391"/>
      <c r="BH66" s="391"/>
      <c r="BI66" s="391"/>
      <c r="BJ66" s="391"/>
      <c r="BK66" s="391"/>
      <c r="BL66" s="391"/>
      <c r="BM66" s="391"/>
      <c r="BN66" s="391"/>
      <c r="BO66" s="391"/>
      <c r="BP66" s="391"/>
      <c r="BQ66" s="391"/>
      <c r="BR66" s="391"/>
      <c r="BS66" s="391"/>
      <c r="BT66" s="376">
        <v>84500000</v>
      </c>
      <c r="BU66" s="377"/>
      <c r="BV66" s="377"/>
      <c r="BW66" s="377"/>
      <c r="BX66" s="377"/>
      <c r="BY66" s="377"/>
      <c r="BZ66" s="377"/>
      <c r="CA66" s="377"/>
      <c r="CB66" s="377"/>
      <c r="CC66" s="377"/>
      <c r="CD66" s="377"/>
      <c r="CE66" s="377"/>
      <c r="CF66" s="377"/>
      <c r="CG66" s="377"/>
      <c r="CH66" s="377"/>
      <c r="CI66" s="377"/>
      <c r="CJ66" s="378"/>
      <c r="CK66" s="376">
        <v>84500000</v>
      </c>
      <c r="CL66" s="377"/>
      <c r="CM66" s="377"/>
      <c r="CN66" s="377"/>
      <c r="CO66" s="377"/>
      <c r="CP66" s="377"/>
      <c r="CQ66" s="377"/>
      <c r="CR66" s="377"/>
      <c r="CS66" s="377"/>
      <c r="CT66" s="377"/>
      <c r="CU66" s="377"/>
      <c r="CV66" s="377"/>
      <c r="CW66" s="377"/>
      <c r="CX66" s="377"/>
      <c r="CY66" s="377"/>
      <c r="CZ66" s="377"/>
      <c r="DA66" s="378"/>
      <c r="DB66" s="376">
        <v>1000000</v>
      </c>
      <c r="DC66" s="377"/>
      <c r="DD66" s="377"/>
      <c r="DE66" s="377"/>
      <c r="DF66" s="377"/>
      <c r="DG66" s="377"/>
      <c r="DH66" s="377"/>
      <c r="DI66" s="377"/>
      <c r="DJ66" s="377"/>
      <c r="DK66" s="377"/>
      <c r="DL66" s="377"/>
      <c r="DM66" s="377"/>
      <c r="DN66" s="377"/>
      <c r="DO66" s="377"/>
      <c r="DP66" s="377"/>
      <c r="DQ66" s="377"/>
      <c r="DR66" s="378"/>
    </row>
    <row r="67" spans="1:122" s="10" customFormat="1" ht="15.75" hidden="1" customHeight="1" x14ac:dyDescent="0.2">
      <c r="A67" s="371" t="s">
        <v>44</v>
      </c>
      <c r="B67" s="371"/>
      <c r="C67" s="371"/>
      <c r="D67" s="371"/>
      <c r="E67" s="371"/>
      <c r="F67" s="371"/>
      <c r="G67" s="371"/>
      <c r="H67" s="371"/>
      <c r="I67" s="371"/>
      <c r="J67" s="371"/>
      <c r="K67" s="11"/>
      <c r="L67" s="389" t="s">
        <v>49</v>
      </c>
      <c r="M67" s="389"/>
      <c r="N67" s="389"/>
      <c r="O67" s="389"/>
      <c r="P67" s="389"/>
      <c r="Q67" s="389"/>
      <c r="R67" s="389"/>
      <c r="S67" s="389"/>
      <c r="T67" s="389"/>
      <c r="U67" s="389"/>
      <c r="V67" s="389"/>
      <c r="W67" s="389"/>
      <c r="X67" s="389"/>
      <c r="Y67" s="389"/>
      <c r="Z67" s="389"/>
      <c r="AA67" s="389"/>
      <c r="AB67" s="389"/>
      <c r="AC67" s="389"/>
      <c r="AD67" s="389"/>
      <c r="AE67" s="389"/>
      <c r="AF67" s="389"/>
      <c r="AG67" s="389"/>
      <c r="AH67" s="389"/>
      <c r="AI67" s="389"/>
      <c r="AJ67" s="389"/>
      <c r="AK67" s="389"/>
      <c r="AL67" s="389"/>
      <c r="AM67" s="389"/>
      <c r="AN67" s="389"/>
      <c r="AO67" s="389"/>
      <c r="AP67" s="389"/>
      <c r="AQ67" s="389"/>
      <c r="AR67" s="389"/>
      <c r="AS67" s="389"/>
      <c r="AT67" s="389"/>
      <c r="AU67" s="389"/>
      <c r="AV67" s="389"/>
      <c r="AW67" s="389"/>
      <c r="AX67" s="389"/>
      <c r="AY67" s="389"/>
      <c r="AZ67" s="389"/>
      <c r="BA67" s="389"/>
      <c r="BB67" s="389"/>
      <c r="BC67" s="389"/>
      <c r="BD67" s="390"/>
      <c r="BE67" s="391">
        <v>30</v>
      </c>
      <c r="BF67" s="391"/>
      <c r="BG67" s="391"/>
      <c r="BH67" s="391"/>
      <c r="BI67" s="391"/>
      <c r="BJ67" s="391"/>
      <c r="BK67" s="391"/>
      <c r="BL67" s="391"/>
      <c r="BM67" s="391"/>
      <c r="BN67" s="391"/>
      <c r="BO67" s="391"/>
      <c r="BP67" s="391"/>
      <c r="BQ67" s="391"/>
      <c r="BR67" s="391"/>
      <c r="BS67" s="391"/>
      <c r="BT67" s="376">
        <v>0</v>
      </c>
      <c r="BU67" s="377"/>
      <c r="BV67" s="377"/>
      <c r="BW67" s="377"/>
      <c r="BX67" s="377"/>
      <c r="BY67" s="377"/>
      <c r="BZ67" s="377"/>
      <c r="CA67" s="377"/>
      <c r="CB67" s="377"/>
      <c r="CC67" s="377"/>
      <c r="CD67" s="377"/>
      <c r="CE67" s="377"/>
      <c r="CF67" s="377"/>
      <c r="CG67" s="377"/>
      <c r="CH67" s="377"/>
      <c r="CI67" s="377"/>
      <c r="CJ67" s="378"/>
      <c r="CK67" s="376">
        <v>0</v>
      </c>
      <c r="CL67" s="377"/>
      <c r="CM67" s="377"/>
      <c r="CN67" s="377"/>
      <c r="CO67" s="377"/>
      <c r="CP67" s="377"/>
      <c r="CQ67" s="377"/>
      <c r="CR67" s="377"/>
      <c r="CS67" s="377"/>
      <c r="CT67" s="377"/>
      <c r="CU67" s="377"/>
      <c r="CV67" s="377"/>
      <c r="CW67" s="377"/>
      <c r="CX67" s="377"/>
      <c r="CY67" s="377"/>
      <c r="CZ67" s="377"/>
      <c r="DA67" s="378"/>
      <c r="DB67" s="376">
        <v>0</v>
      </c>
      <c r="DC67" s="377"/>
      <c r="DD67" s="377"/>
      <c r="DE67" s="377"/>
      <c r="DF67" s="377"/>
      <c r="DG67" s="377"/>
      <c r="DH67" s="377"/>
      <c r="DI67" s="377"/>
      <c r="DJ67" s="377"/>
      <c r="DK67" s="377"/>
      <c r="DL67" s="377"/>
      <c r="DM67" s="377"/>
      <c r="DN67" s="377"/>
      <c r="DO67" s="377"/>
      <c r="DP67" s="377"/>
      <c r="DQ67" s="377"/>
      <c r="DR67" s="378"/>
    </row>
    <row r="68" spans="1:122" s="10" customFormat="1" ht="29.25" hidden="1" customHeight="1" x14ac:dyDescent="0.2">
      <c r="A68" s="371" t="s">
        <v>45</v>
      </c>
      <c r="B68" s="371"/>
      <c r="C68" s="371"/>
      <c r="D68" s="371"/>
      <c r="E68" s="371"/>
      <c r="F68" s="371"/>
      <c r="G68" s="371"/>
      <c r="H68" s="371"/>
      <c r="I68" s="371"/>
      <c r="J68" s="371"/>
      <c r="K68" s="11"/>
      <c r="L68" s="389" t="s">
        <v>129</v>
      </c>
      <c r="M68" s="389"/>
      <c r="N68" s="389"/>
      <c r="O68" s="389"/>
      <c r="P68" s="389"/>
      <c r="Q68" s="389"/>
      <c r="R68" s="389"/>
      <c r="S68" s="389"/>
      <c r="T68" s="389"/>
      <c r="U68" s="389"/>
      <c r="V68" s="389"/>
      <c r="W68" s="389"/>
      <c r="X68" s="389"/>
      <c r="Y68" s="389"/>
      <c r="Z68" s="389"/>
      <c r="AA68" s="389"/>
      <c r="AB68" s="389"/>
      <c r="AC68" s="389"/>
      <c r="AD68" s="389"/>
      <c r="AE68" s="389"/>
      <c r="AF68" s="389"/>
      <c r="AG68" s="389"/>
      <c r="AH68" s="389"/>
      <c r="AI68" s="389"/>
      <c r="AJ68" s="389"/>
      <c r="AK68" s="389"/>
      <c r="AL68" s="389"/>
      <c r="AM68" s="389"/>
      <c r="AN68" s="389"/>
      <c r="AO68" s="389"/>
      <c r="AP68" s="389"/>
      <c r="AQ68" s="389"/>
      <c r="AR68" s="389"/>
      <c r="AS68" s="389"/>
      <c r="AT68" s="389"/>
      <c r="AU68" s="389"/>
      <c r="AV68" s="389"/>
      <c r="AW68" s="389"/>
      <c r="AX68" s="389"/>
      <c r="AY68" s="389"/>
      <c r="AZ68" s="389"/>
      <c r="BA68" s="389"/>
      <c r="BB68" s="389"/>
      <c r="BC68" s="389"/>
      <c r="BD68" s="390"/>
      <c r="BE68" s="391">
        <v>30</v>
      </c>
      <c r="BF68" s="391"/>
      <c r="BG68" s="391"/>
      <c r="BH68" s="391"/>
      <c r="BI68" s="391"/>
      <c r="BJ68" s="391"/>
      <c r="BK68" s="391"/>
      <c r="BL68" s="391"/>
      <c r="BM68" s="391"/>
      <c r="BN68" s="391"/>
      <c r="BO68" s="391"/>
      <c r="BP68" s="391"/>
      <c r="BQ68" s="391"/>
      <c r="BR68" s="391"/>
      <c r="BS68" s="391"/>
      <c r="BT68" s="376">
        <v>0</v>
      </c>
      <c r="BU68" s="377"/>
      <c r="BV68" s="377"/>
      <c r="BW68" s="377"/>
      <c r="BX68" s="377"/>
      <c r="BY68" s="377"/>
      <c r="BZ68" s="377"/>
      <c r="CA68" s="377"/>
      <c r="CB68" s="377"/>
      <c r="CC68" s="377"/>
      <c r="CD68" s="377"/>
      <c r="CE68" s="377"/>
      <c r="CF68" s="377"/>
      <c r="CG68" s="377"/>
      <c r="CH68" s="377"/>
      <c r="CI68" s="377"/>
      <c r="CJ68" s="378"/>
      <c r="CK68" s="376">
        <v>0</v>
      </c>
      <c r="CL68" s="377"/>
      <c r="CM68" s="377"/>
      <c r="CN68" s="377"/>
      <c r="CO68" s="377"/>
      <c r="CP68" s="377"/>
      <c r="CQ68" s="377"/>
      <c r="CR68" s="377"/>
      <c r="CS68" s="377"/>
      <c r="CT68" s="377"/>
      <c r="CU68" s="377"/>
      <c r="CV68" s="377"/>
      <c r="CW68" s="377"/>
      <c r="CX68" s="377"/>
      <c r="CY68" s="377"/>
      <c r="CZ68" s="377"/>
      <c r="DA68" s="378"/>
      <c r="DB68" s="376">
        <v>0</v>
      </c>
      <c r="DC68" s="377"/>
      <c r="DD68" s="377"/>
      <c r="DE68" s="377"/>
      <c r="DF68" s="377"/>
      <c r="DG68" s="377"/>
      <c r="DH68" s="377"/>
      <c r="DI68" s="377"/>
      <c r="DJ68" s="377"/>
      <c r="DK68" s="377"/>
      <c r="DL68" s="377"/>
      <c r="DM68" s="377"/>
      <c r="DN68" s="377"/>
      <c r="DO68" s="377"/>
      <c r="DP68" s="377"/>
      <c r="DQ68" s="377"/>
      <c r="DR68" s="378"/>
    </row>
    <row r="69" spans="1:122" s="10" customFormat="1" ht="44.25" hidden="1" customHeight="1" x14ac:dyDescent="0.2">
      <c r="A69" s="371" t="s">
        <v>46</v>
      </c>
      <c r="B69" s="371"/>
      <c r="C69" s="371"/>
      <c r="D69" s="371"/>
      <c r="E69" s="371"/>
      <c r="F69" s="371"/>
      <c r="G69" s="371"/>
      <c r="H69" s="371"/>
      <c r="I69" s="371"/>
      <c r="J69" s="371"/>
      <c r="K69" s="11"/>
      <c r="L69" s="389" t="s">
        <v>110</v>
      </c>
      <c r="M69" s="389"/>
      <c r="N69" s="389"/>
      <c r="O69" s="389"/>
      <c r="P69" s="389"/>
      <c r="Q69" s="389"/>
      <c r="R69" s="389"/>
      <c r="S69" s="389"/>
      <c r="T69" s="389"/>
      <c r="U69" s="389"/>
      <c r="V69" s="389"/>
      <c r="W69" s="389"/>
      <c r="X69" s="389"/>
      <c r="Y69" s="389"/>
      <c r="Z69" s="389"/>
      <c r="AA69" s="389"/>
      <c r="AB69" s="389"/>
      <c r="AC69" s="389"/>
      <c r="AD69" s="389"/>
      <c r="AE69" s="389"/>
      <c r="AF69" s="389"/>
      <c r="AG69" s="389"/>
      <c r="AH69" s="389"/>
      <c r="AI69" s="389"/>
      <c r="AJ69" s="389"/>
      <c r="AK69" s="389"/>
      <c r="AL69" s="389"/>
      <c r="AM69" s="389"/>
      <c r="AN69" s="389"/>
      <c r="AO69" s="389"/>
      <c r="AP69" s="389"/>
      <c r="AQ69" s="389"/>
      <c r="AR69" s="389"/>
      <c r="AS69" s="389"/>
      <c r="AT69" s="389"/>
      <c r="AU69" s="389"/>
      <c r="AV69" s="389"/>
      <c r="AW69" s="389"/>
      <c r="AX69" s="389"/>
      <c r="AY69" s="389"/>
      <c r="AZ69" s="389"/>
      <c r="BA69" s="389"/>
      <c r="BB69" s="389"/>
      <c r="BC69" s="389"/>
      <c r="BD69" s="390"/>
      <c r="BE69" s="391"/>
      <c r="BF69" s="391"/>
      <c r="BG69" s="391"/>
      <c r="BH69" s="391"/>
      <c r="BI69" s="391"/>
      <c r="BJ69" s="391"/>
      <c r="BK69" s="391"/>
      <c r="BL69" s="391"/>
      <c r="BM69" s="391"/>
      <c r="BN69" s="391"/>
      <c r="BO69" s="391"/>
      <c r="BP69" s="391"/>
      <c r="BQ69" s="391"/>
      <c r="BR69" s="391"/>
      <c r="BS69" s="391"/>
      <c r="BT69" s="376">
        <v>0</v>
      </c>
      <c r="BU69" s="377"/>
      <c r="BV69" s="377"/>
      <c r="BW69" s="377"/>
      <c r="BX69" s="377"/>
      <c r="BY69" s="377"/>
      <c r="BZ69" s="377"/>
      <c r="CA69" s="377"/>
      <c r="CB69" s="377"/>
      <c r="CC69" s="377"/>
      <c r="CD69" s="377"/>
      <c r="CE69" s="377"/>
      <c r="CF69" s="377"/>
      <c r="CG69" s="377"/>
      <c r="CH69" s="377"/>
      <c r="CI69" s="377"/>
      <c r="CJ69" s="378"/>
      <c r="CK69" s="376">
        <v>0</v>
      </c>
      <c r="CL69" s="377"/>
      <c r="CM69" s="377"/>
      <c r="CN69" s="377"/>
      <c r="CO69" s="377"/>
      <c r="CP69" s="377"/>
      <c r="CQ69" s="377"/>
      <c r="CR69" s="377"/>
      <c r="CS69" s="377"/>
      <c r="CT69" s="377"/>
      <c r="CU69" s="377"/>
      <c r="CV69" s="377"/>
      <c r="CW69" s="377"/>
      <c r="CX69" s="377"/>
      <c r="CY69" s="377"/>
      <c r="CZ69" s="377"/>
      <c r="DA69" s="378"/>
      <c r="DB69" s="376">
        <v>0</v>
      </c>
      <c r="DC69" s="377"/>
      <c r="DD69" s="377"/>
      <c r="DE69" s="377"/>
      <c r="DF69" s="377"/>
      <c r="DG69" s="377"/>
      <c r="DH69" s="377"/>
      <c r="DI69" s="377"/>
      <c r="DJ69" s="377"/>
      <c r="DK69" s="377"/>
      <c r="DL69" s="377"/>
      <c r="DM69" s="377"/>
      <c r="DN69" s="377"/>
      <c r="DO69" s="377"/>
      <c r="DP69" s="377"/>
      <c r="DQ69" s="377"/>
      <c r="DR69" s="378"/>
    </row>
    <row r="70" spans="1:122" s="10" customFormat="1" ht="44.25" hidden="1" customHeight="1" x14ac:dyDescent="0.2">
      <c r="A70" s="371" t="s">
        <v>111</v>
      </c>
      <c r="B70" s="371"/>
      <c r="C70" s="371"/>
      <c r="D70" s="371"/>
      <c r="E70" s="371"/>
      <c r="F70" s="371"/>
      <c r="G70" s="371"/>
      <c r="H70" s="371"/>
      <c r="I70" s="371"/>
      <c r="J70" s="371"/>
      <c r="K70" s="11"/>
      <c r="L70" s="389" t="s">
        <v>112</v>
      </c>
      <c r="M70" s="389"/>
      <c r="N70" s="389"/>
      <c r="O70" s="389"/>
      <c r="P70" s="389"/>
      <c r="Q70" s="389"/>
      <c r="R70" s="389"/>
      <c r="S70" s="389"/>
      <c r="T70" s="389"/>
      <c r="U70" s="389"/>
      <c r="V70" s="389"/>
      <c r="W70" s="389"/>
      <c r="X70" s="389"/>
      <c r="Y70" s="389"/>
      <c r="Z70" s="389"/>
      <c r="AA70" s="389"/>
      <c r="AB70" s="389"/>
      <c r="AC70" s="389"/>
      <c r="AD70" s="389"/>
      <c r="AE70" s="389"/>
      <c r="AF70" s="389"/>
      <c r="AG70" s="389"/>
      <c r="AH70" s="389"/>
      <c r="AI70" s="389"/>
      <c r="AJ70" s="389"/>
      <c r="AK70" s="389"/>
      <c r="AL70" s="389"/>
      <c r="AM70" s="389"/>
      <c r="AN70" s="389"/>
      <c r="AO70" s="389"/>
      <c r="AP70" s="389"/>
      <c r="AQ70" s="389"/>
      <c r="AR70" s="389"/>
      <c r="AS70" s="389"/>
      <c r="AT70" s="389"/>
      <c r="AU70" s="389"/>
      <c r="AV70" s="389"/>
      <c r="AW70" s="389"/>
      <c r="AX70" s="389"/>
      <c r="AY70" s="389"/>
      <c r="AZ70" s="389"/>
      <c r="BA70" s="389"/>
      <c r="BB70" s="389"/>
      <c r="BC70" s="389"/>
      <c r="BD70" s="390"/>
      <c r="BE70" s="391"/>
      <c r="BF70" s="391"/>
      <c r="BG70" s="391"/>
      <c r="BH70" s="391"/>
      <c r="BI70" s="391"/>
      <c r="BJ70" s="391"/>
      <c r="BK70" s="391"/>
      <c r="BL70" s="391"/>
      <c r="BM70" s="391"/>
      <c r="BN70" s="391"/>
      <c r="BO70" s="391"/>
      <c r="BP70" s="391"/>
      <c r="BQ70" s="391"/>
      <c r="BR70" s="391"/>
      <c r="BS70" s="391"/>
      <c r="BT70" s="376">
        <v>0</v>
      </c>
      <c r="BU70" s="377"/>
      <c r="BV70" s="377"/>
      <c r="BW70" s="377"/>
      <c r="BX70" s="377"/>
      <c r="BY70" s="377"/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8"/>
      <c r="CK70" s="376">
        <v>0</v>
      </c>
      <c r="CL70" s="377"/>
      <c r="CM70" s="377"/>
      <c r="CN70" s="377"/>
      <c r="CO70" s="377"/>
      <c r="CP70" s="377"/>
      <c r="CQ70" s="377"/>
      <c r="CR70" s="377"/>
      <c r="CS70" s="377"/>
      <c r="CT70" s="377"/>
      <c r="CU70" s="377"/>
      <c r="CV70" s="377"/>
      <c r="CW70" s="377"/>
      <c r="CX70" s="377"/>
      <c r="CY70" s="377"/>
      <c r="CZ70" s="377"/>
      <c r="DA70" s="378"/>
      <c r="DB70" s="376">
        <v>0</v>
      </c>
      <c r="DC70" s="377"/>
      <c r="DD70" s="377"/>
      <c r="DE70" s="377"/>
      <c r="DF70" s="377"/>
      <c r="DG70" s="377"/>
      <c r="DH70" s="377"/>
      <c r="DI70" s="377"/>
      <c r="DJ70" s="377"/>
      <c r="DK70" s="377"/>
      <c r="DL70" s="377"/>
      <c r="DM70" s="377"/>
      <c r="DN70" s="377"/>
      <c r="DO70" s="377"/>
      <c r="DP70" s="377"/>
      <c r="DQ70" s="377"/>
      <c r="DR70" s="378"/>
    </row>
    <row r="71" spans="1:122" s="10" customFormat="1" ht="59.25" hidden="1" customHeight="1" x14ac:dyDescent="0.2">
      <c r="A71" s="371" t="s">
        <v>114</v>
      </c>
      <c r="B71" s="371"/>
      <c r="C71" s="371"/>
      <c r="D71" s="371"/>
      <c r="E71" s="371"/>
      <c r="F71" s="371"/>
      <c r="G71" s="371"/>
      <c r="H71" s="371"/>
      <c r="I71" s="371"/>
      <c r="J71" s="371"/>
      <c r="K71" s="11"/>
      <c r="L71" s="389" t="s">
        <v>113</v>
      </c>
      <c r="M71" s="389"/>
      <c r="N71" s="389"/>
      <c r="O71" s="389"/>
      <c r="P71" s="389"/>
      <c r="Q71" s="389"/>
      <c r="R71" s="389"/>
      <c r="S71" s="389"/>
      <c r="T71" s="389"/>
      <c r="U71" s="389"/>
      <c r="V71" s="389"/>
      <c r="W71" s="389"/>
      <c r="X71" s="389"/>
      <c r="Y71" s="389"/>
      <c r="Z71" s="389"/>
      <c r="AA71" s="389"/>
      <c r="AB71" s="389"/>
      <c r="AC71" s="389"/>
      <c r="AD71" s="389"/>
      <c r="AE71" s="389"/>
      <c r="AF71" s="389"/>
      <c r="AG71" s="389"/>
      <c r="AH71" s="389"/>
      <c r="AI71" s="389"/>
      <c r="AJ71" s="389"/>
      <c r="AK71" s="389"/>
      <c r="AL71" s="389"/>
      <c r="AM71" s="389"/>
      <c r="AN71" s="389"/>
      <c r="AO71" s="389"/>
      <c r="AP71" s="389"/>
      <c r="AQ71" s="389"/>
      <c r="AR71" s="389"/>
      <c r="AS71" s="389"/>
      <c r="AT71" s="389"/>
      <c r="AU71" s="389"/>
      <c r="AV71" s="389"/>
      <c r="AW71" s="389"/>
      <c r="AX71" s="389"/>
      <c r="AY71" s="389"/>
      <c r="AZ71" s="389"/>
      <c r="BA71" s="389"/>
      <c r="BB71" s="389"/>
      <c r="BC71" s="389"/>
      <c r="BD71" s="390"/>
      <c r="BE71" s="391"/>
      <c r="BF71" s="391"/>
      <c r="BG71" s="391"/>
      <c r="BH71" s="391"/>
      <c r="BI71" s="391"/>
      <c r="BJ71" s="391"/>
      <c r="BK71" s="391"/>
      <c r="BL71" s="391"/>
      <c r="BM71" s="391"/>
      <c r="BN71" s="391"/>
      <c r="BO71" s="391"/>
      <c r="BP71" s="391"/>
      <c r="BQ71" s="391"/>
      <c r="BR71" s="391"/>
      <c r="BS71" s="391"/>
      <c r="BT71" s="376">
        <v>0</v>
      </c>
      <c r="BU71" s="377"/>
      <c r="BV71" s="377"/>
      <c r="BW71" s="377"/>
      <c r="BX71" s="377"/>
      <c r="BY71" s="377"/>
      <c r="BZ71" s="377"/>
      <c r="CA71" s="377"/>
      <c r="CB71" s="377"/>
      <c r="CC71" s="377"/>
      <c r="CD71" s="377"/>
      <c r="CE71" s="377"/>
      <c r="CF71" s="377"/>
      <c r="CG71" s="377"/>
      <c r="CH71" s="377"/>
      <c r="CI71" s="377"/>
      <c r="CJ71" s="378"/>
      <c r="CK71" s="376">
        <v>0</v>
      </c>
      <c r="CL71" s="377"/>
      <c r="CM71" s="377"/>
      <c r="CN71" s="377"/>
      <c r="CO71" s="377"/>
      <c r="CP71" s="377"/>
      <c r="CQ71" s="377"/>
      <c r="CR71" s="377"/>
      <c r="CS71" s="377"/>
      <c r="CT71" s="377"/>
      <c r="CU71" s="377"/>
      <c r="CV71" s="377"/>
      <c r="CW71" s="377"/>
      <c r="CX71" s="377"/>
      <c r="CY71" s="377"/>
      <c r="CZ71" s="377"/>
      <c r="DA71" s="378"/>
      <c r="DB71" s="376">
        <v>0</v>
      </c>
      <c r="DC71" s="377"/>
      <c r="DD71" s="377"/>
      <c r="DE71" s="377"/>
      <c r="DF71" s="377"/>
      <c r="DG71" s="377"/>
      <c r="DH71" s="377"/>
      <c r="DI71" s="377"/>
      <c r="DJ71" s="377"/>
      <c r="DK71" s="377"/>
      <c r="DL71" s="377"/>
      <c r="DM71" s="377"/>
      <c r="DN71" s="377"/>
      <c r="DO71" s="377"/>
      <c r="DP71" s="377"/>
      <c r="DQ71" s="377"/>
      <c r="DR71" s="378"/>
    </row>
    <row r="72" spans="1:122" s="10" customFormat="1" ht="29.25" hidden="1" customHeight="1" x14ac:dyDescent="0.2">
      <c r="A72" s="371" t="s">
        <v>115</v>
      </c>
      <c r="B72" s="371"/>
      <c r="C72" s="371"/>
      <c r="D72" s="371"/>
      <c r="E72" s="371"/>
      <c r="F72" s="371"/>
      <c r="G72" s="371"/>
      <c r="H72" s="371"/>
      <c r="I72" s="371"/>
      <c r="J72" s="371"/>
      <c r="K72" s="11"/>
      <c r="L72" s="389" t="s">
        <v>50</v>
      </c>
      <c r="M72" s="389"/>
      <c r="N72" s="389"/>
      <c r="O72" s="389"/>
      <c r="P72" s="389"/>
      <c r="Q72" s="389"/>
      <c r="R72" s="389"/>
      <c r="S72" s="389"/>
      <c r="T72" s="389"/>
      <c r="U72" s="389"/>
      <c r="V72" s="389"/>
      <c r="W72" s="389"/>
      <c r="X72" s="389"/>
      <c r="Y72" s="389"/>
      <c r="Z72" s="389"/>
      <c r="AA72" s="389"/>
      <c r="AB72" s="389"/>
      <c r="AC72" s="389"/>
      <c r="AD72" s="389"/>
      <c r="AE72" s="389"/>
      <c r="AF72" s="389"/>
      <c r="AG72" s="389"/>
      <c r="AH72" s="389"/>
      <c r="AI72" s="389"/>
      <c r="AJ72" s="389"/>
      <c r="AK72" s="389"/>
      <c r="AL72" s="389"/>
      <c r="AM72" s="389"/>
      <c r="AN72" s="389"/>
      <c r="AO72" s="389"/>
      <c r="AP72" s="389"/>
      <c r="AQ72" s="389"/>
      <c r="AR72" s="389"/>
      <c r="AS72" s="389"/>
      <c r="AT72" s="389"/>
      <c r="AU72" s="389"/>
      <c r="AV72" s="389"/>
      <c r="AW72" s="389"/>
      <c r="AX72" s="389"/>
      <c r="AY72" s="389"/>
      <c r="AZ72" s="389"/>
      <c r="BA72" s="389"/>
      <c r="BB72" s="389"/>
      <c r="BC72" s="389"/>
      <c r="BD72" s="390"/>
      <c r="BE72" s="391"/>
      <c r="BF72" s="391"/>
      <c r="BG72" s="391"/>
      <c r="BH72" s="391"/>
      <c r="BI72" s="391"/>
      <c r="BJ72" s="391"/>
      <c r="BK72" s="391"/>
      <c r="BL72" s="391"/>
      <c r="BM72" s="391"/>
      <c r="BN72" s="391"/>
      <c r="BO72" s="391"/>
      <c r="BP72" s="391"/>
      <c r="BQ72" s="391"/>
      <c r="BR72" s="391"/>
      <c r="BS72" s="391"/>
      <c r="BT72" s="376">
        <v>0</v>
      </c>
      <c r="BU72" s="377"/>
      <c r="BV72" s="377"/>
      <c r="BW72" s="377"/>
      <c r="BX72" s="377"/>
      <c r="BY72" s="377"/>
      <c r="BZ72" s="377"/>
      <c r="CA72" s="377"/>
      <c r="CB72" s="377"/>
      <c r="CC72" s="377"/>
      <c r="CD72" s="377"/>
      <c r="CE72" s="377"/>
      <c r="CF72" s="377"/>
      <c r="CG72" s="377"/>
      <c r="CH72" s="377"/>
      <c r="CI72" s="377"/>
      <c r="CJ72" s="378"/>
      <c r="CK72" s="376">
        <v>0</v>
      </c>
      <c r="CL72" s="377"/>
      <c r="CM72" s="377"/>
      <c r="CN72" s="377"/>
      <c r="CO72" s="377"/>
      <c r="CP72" s="377"/>
      <c r="CQ72" s="377"/>
      <c r="CR72" s="377"/>
      <c r="CS72" s="377"/>
      <c r="CT72" s="377"/>
      <c r="CU72" s="377"/>
      <c r="CV72" s="377"/>
      <c r="CW72" s="377"/>
      <c r="CX72" s="377"/>
      <c r="CY72" s="377"/>
      <c r="CZ72" s="377"/>
      <c r="DA72" s="378"/>
      <c r="DB72" s="376">
        <v>0</v>
      </c>
      <c r="DC72" s="377"/>
      <c r="DD72" s="377"/>
      <c r="DE72" s="377"/>
      <c r="DF72" s="377"/>
      <c r="DG72" s="377"/>
      <c r="DH72" s="377"/>
      <c r="DI72" s="377"/>
      <c r="DJ72" s="377"/>
      <c r="DK72" s="377"/>
      <c r="DL72" s="377"/>
      <c r="DM72" s="377"/>
      <c r="DN72" s="377"/>
      <c r="DO72" s="377"/>
      <c r="DP72" s="377"/>
      <c r="DQ72" s="377"/>
      <c r="DR72" s="378"/>
    </row>
    <row r="73" spans="1:122" s="10" customFormat="1" ht="73.5" hidden="1" customHeight="1" x14ac:dyDescent="0.2">
      <c r="A73" s="371" t="s">
        <v>117</v>
      </c>
      <c r="B73" s="371"/>
      <c r="C73" s="371"/>
      <c r="D73" s="371"/>
      <c r="E73" s="371"/>
      <c r="F73" s="371"/>
      <c r="G73" s="371"/>
      <c r="H73" s="371"/>
      <c r="I73" s="371"/>
      <c r="J73" s="371"/>
      <c r="K73" s="11"/>
      <c r="L73" s="389" t="s">
        <v>116</v>
      </c>
      <c r="M73" s="389"/>
      <c r="N73" s="389"/>
      <c r="O73" s="389"/>
      <c r="P73" s="389"/>
      <c r="Q73" s="389"/>
      <c r="R73" s="389"/>
      <c r="S73" s="389"/>
      <c r="T73" s="389"/>
      <c r="U73" s="389"/>
      <c r="V73" s="389"/>
      <c r="W73" s="389"/>
      <c r="X73" s="389"/>
      <c r="Y73" s="389"/>
      <c r="Z73" s="389"/>
      <c r="AA73" s="389"/>
      <c r="AB73" s="389"/>
      <c r="AC73" s="389"/>
      <c r="AD73" s="389"/>
      <c r="AE73" s="389"/>
      <c r="AF73" s="389"/>
      <c r="AG73" s="389"/>
      <c r="AH73" s="389"/>
      <c r="AI73" s="389"/>
      <c r="AJ73" s="389"/>
      <c r="AK73" s="389"/>
      <c r="AL73" s="389"/>
      <c r="AM73" s="389"/>
      <c r="AN73" s="389"/>
      <c r="AO73" s="389"/>
      <c r="AP73" s="389"/>
      <c r="AQ73" s="389"/>
      <c r="AR73" s="389"/>
      <c r="AS73" s="389"/>
      <c r="AT73" s="389"/>
      <c r="AU73" s="389"/>
      <c r="AV73" s="389"/>
      <c r="AW73" s="389"/>
      <c r="AX73" s="389"/>
      <c r="AY73" s="389"/>
      <c r="AZ73" s="389"/>
      <c r="BA73" s="389"/>
      <c r="BB73" s="389"/>
      <c r="BC73" s="389"/>
      <c r="BD73" s="390"/>
      <c r="BE73" s="391"/>
      <c r="BF73" s="391"/>
      <c r="BG73" s="391"/>
      <c r="BH73" s="391"/>
      <c r="BI73" s="391"/>
      <c r="BJ73" s="391"/>
      <c r="BK73" s="391"/>
      <c r="BL73" s="391"/>
      <c r="BM73" s="391"/>
      <c r="BN73" s="391"/>
      <c r="BO73" s="391"/>
      <c r="BP73" s="391"/>
      <c r="BQ73" s="391"/>
      <c r="BR73" s="391"/>
      <c r="BS73" s="391"/>
      <c r="BT73" s="376">
        <v>0</v>
      </c>
      <c r="BU73" s="377"/>
      <c r="BV73" s="377"/>
      <c r="BW73" s="377"/>
      <c r="BX73" s="377"/>
      <c r="BY73" s="377"/>
      <c r="BZ73" s="377"/>
      <c r="CA73" s="377"/>
      <c r="CB73" s="377"/>
      <c r="CC73" s="377"/>
      <c r="CD73" s="377"/>
      <c r="CE73" s="377"/>
      <c r="CF73" s="377"/>
      <c r="CG73" s="377"/>
      <c r="CH73" s="377"/>
      <c r="CI73" s="377"/>
      <c r="CJ73" s="378"/>
      <c r="CK73" s="376">
        <v>0</v>
      </c>
      <c r="CL73" s="377"/>
      <c r="CM73" s="377"/>
      <c r="CN73" s="377"/>
      <c r="CO73" s="377"/>
      <c r="CP73" s="377"/>
      <c r="CQ73" s="377"/>
      <c r="CR73" s="377"/>
      <c r="CS73" s="377"/>
      <c r="CT73" s="377"/>
      <c r="CU73" s="377"/>
      <c r="CV73" s="377"/>
      <c r="CW73" s="377"/>
      <c r="CX73" s="377"/>
      <c r="CY73" s="377"/>
      <c r="CZ73" s="377"/>
      <c r="DA73" s="378"/>
      <c r="DB73" s="376">
        <v>0</v>
      </c>
      <c r="DC73" s="377"/>
      <c r="DD73" s="377"/>
      <c r="DE73" s="377"/>
      <c r="DF73" s="377"/>
      <c r="DG73" s="377"/>
      <c r="DH73" s="377"/>
      <c r="DI73" s="377"/>
      <c r="DJ73" s="377"/>
      <c r="DK73" s="377"/>
      <c r="DL73" s="377"/>
      <c r="DM73" s="377"/>
      <c r="DN73" s="377"/>
      <c r="DO73" s="377"/>
      <c r="DP73" s="377"/>
      <c r="DQ73" s="377"/>
      <c r="DR73" s="378"/>
    </row>
    <row r="74" spans="1:122" s="10" customFormat="1" ht="59.25" hidden="1" customHeight="1" x14ac:dyDescent="0.2">
      <c r="A74" s="371" t="s">
        <v>118</v>
      </c>
      <c r="B74" s="371"/>
      <c r="C74" s="371"/>
      <c r="D74" s="371"/>
      <c r="E74" s="371"/>
      <c r="F74" s="371"/>
      <c r="G74" s="371"/>
      <c r="H74" s="371"/>
      <c r="I74" s="371"/>
      <c r="J74" s="371"/>
      <c r="K74" s="11"/>
      <c r="L74" s="389" t="s">
        <v>51</v>
      </c>
      <c r="M74" s="389"/>
      <c r="N74" s="389"/>
      <c r="O74" s="389"/>
      <c r="P74" s="389"/>
      <c r="Q74" s="389"/>
      <c r="R74" s="389"/>
      <c r="S74" s="389"/>
      <c r="T74" s="389"/>
      <c r="U74" s="389"/>
      <c r="V74" s="389"/>
      <c r="W74" s="389"/>
      <c r="X74" s="389"/>
      <c r="Y74" s="389"/>
      <c r="Z74" s="389"/>
      <c r="AA74" s="389"/>
      <c r="AB74" s="389"/>
      <c r="AC74" s="389"/>
      <c r="AD74" s="389"/>
      <c r="AE74" s="389"/>
      <c r="AF74" s="389"/>
      <c r="AG74" s="389"/>
      <c r="AH74" s="389"/>
      <c r="AI74" s="389"/>
      <c r="AJ74" s="389"/>
      <c r="AK74" s="389"/>
      <c r="AL74" s="389"/>
      <c r="AM74" s="389"/>
      <c r="AN74" s="389"/>
      <c r="AO74" s="389"/>
      <c r="AP74" s="389"/>
      <c r="AQ74" s="389"/>
      <c r="AR74" s="389"/>
      <c r="AS74" s="389"/>
      <c r="AT74" s="389"/>
      <c r="AU74" s="389"/>
      <c r="AV74" s="389"/>
      <c r="AW74" s="389"/>
      <c r="AX74" s="389"/>
      <c r="AY74" s="389"/>
      <c r="AZ74" s="389"/>
      <c r="BA74" s="389"/>
      <c r="BB74" s="389"/>
      <c r="BC74" s="389"/>
      <c r="BD74" s="390"/>
      <c r="BE74" s="391">
        <v>27</v>
      </c>
      <c r="BF74" s="391"/>
      <c r="BG74" s="391"/>
      <c r="BH74" s="391"/>
      <c r="BI74" s="391"/>
      <c r="BJ74" s="391"/>
      <c r="BK74" s="391"/>
      <c r="BL74" s="391"/>
      <c r="BM74" s="391"/>
      <c r="BN74" s="391"/>
      <c r="BO74" s="391"/>
      <c r="BP74" s="391"/>
      <c r="BQ74" s="391"/>
      <c r="BR74" s="391"/>
      <c r="BS74" s="391"/>
      <c r="BT74" s="376">
        <v>0</v>
      </c>
      <c r="BU74" s="377"/>
      <c r="BV74" s="377"/>
      <c r="BW74" s="377"/>
      <c r="BX74" s="377"/>
      <c r="BY74" s="377"/>
      <c r="BZ74" s="377"/>
      <c r="CA74" s="377"/>
      <c r="CB74" s="377"/>
      <c r="CC74" s="377"/>
      <c r="CD74" s="377"/>
      <c r="CE74" s="377"/>
      <c r="CF74" s="377"/>
      <c r="CG74" s="377"/>
      <c r="CH74" s="377"/>
      <c r="CI74" s="377"/>
      <c r="CJ74" s="378"/>
      <c r="CK74" s="376">
        <v>0</v>
      </c>
      <c r="CL74" s="377"/>
      <c r="CM74" s="377"/>
      <c r="CN74" s="377"/>
      <c r="CO74" s="377"/>
      <c r="CP74" s="377"/>
      <c r="CQ74" s="377"/>
      <c r="CR74" s="377"/>
      <c r="CS74" s="377"/>
      <c r="CT74" s="377"/>
      <c r="CU74" s="377"/>
      <c r="CV74" s="377"/>
      <c r="CW74" s="377"/>
      <c r="CX74" s="377"/>
      <c r="CY74" s="377"/>
      <c r="CZ74" s="377"/>
      <c r="DA74" s="378"/>
      <c r="DB74" s="376">
        <v>0</v>
      </c>
      <c r="DC74" s="377"/>
      <c r="DD74" s="377"/>
      <c r="DE74" s="377"/>
      <c r="DF74" s="377"/>
      <c r="DG74" s="377"/>
      <c r="DH74" s="377"/>
      <c r="DI74" s="377"/>
      <c r="DJ74" s="377"/>
      <c r="DK74" s="377"/>
      <c r="DL74" s="377"/>
      <c r="DM74" s="377"/>
      <c r="DN74" s="377"/>
      <c r="DO74" s="377"/>
      <c r="DP74" s="377"/>
      <c r="DQ74" s="377"/>
      <c r="DR74" s="378"/>
    </row>
    <row r="75" spans="1:122" s="10" customFormat="1" ht="59.25" hidden="1" customHeight="1" x14ac:dyDescent="0.2">
      <c r="A75" s="371" t="s">
        <v>119</v>
      </c>
      <c r="B75" s="371"/>
      <c r="C75" s="371"/>
      <c r="D75" s="371"/>
      <c r="E75" s="371"/>
      <c r="F75" s="371"/>
      <c r="G75" s="371"/>
      <c r="H75" s="371"/>
      <c r="I75" s="371"/>
      <c r="J75" s="371"/>
      <c r="K75" s="11"/>
      <c r="L75" s="389" t="s">
        <v>121</v>
      </c>
      <c r="M75" s="389"/>
      <c r="N75" s="389"/>
      <c r="O75" s="389"/>
      <c r="P75" s="389"/>
      <c r="Q75" s="389"/>
      <c r="R75" s="389"/>
      <c r="S75" s="389"/>
      <c r="T75" s="389"/>
      <c r="U75" s="389"/>
      <c r="V75" s="389"/>
      <c r="W75" s="389"/>
      <c r="X75" s="389"/>
      <c r="Y75" s="389"/>
      <c r="Z75" s="389"/>
      <c r="AA75" s="389"/>
      <c r="AB75" s="389"/>
      <c r="AC75" s="389"/>
      <c r="AD75" s="389"/>
      <c r="AE75" s="389"/>
      <c r="AF75" s="389"/>
      <c r="AG75" s="389"/>
      <c r="AH75" s="389"/>
      <c r="AI75" s="389"/>
      <c r="AJ75" s="389"/>
      <c r="AK75" s="389"/>
      <c r="AL75" s="389"/>
      <c r="AM75" s="389"/>
      <c r="AN75" s="389"/>
      <c r="AO75" s="389"/>
      <c r="AP75" s="389"/>
      <c r="AQ75" s="389"/>
      <c r="AR75" s="389"/>
      <c r="AS75" s="389"/>
      <c r="AT75" s="389"/>
      <c r="AU75" s="389"/>
      <c r="AV75" s="389"/>
      <c r="AW75" s="389"/>
      <c r="AX75" s="389"/>
      <c r="AY75" s="389"/>
      <c r="AZ75" s="389"/>
      <c r="BA75" s="389"/>
      <c r="BB75" s="389"/>
      <c r="BC75" s="389"/>
      <c r="BD75" s="390"/>
      <c r="BE75" s="391"/>
      <c r="BF75" s="391"/>
      <c r="BG75" s="391"/>
      <c r="BH75" s="391"/>
      <c r="BI75" s="391"/>
      <c r="BJ75" s="391"/>
      <c r="BK75" s="391"/>
      <c r="BL75" s="391"/>
      <c r="BM75" s="391"/>
      <c r="BN75" s="391"/>
      <c r="BO75" s="391"/>
      <c r="BP75" s="391"/>
      <c r="BQ75" s="391"/>
      <c r="BR75" s="391"/>
      <c r="BS75" s="391"/>
      <c r="BT75" s="376">
        <v>0</v>
      </c>
      <c r="BU75" s="377"/>
      <c r="BV75" s="377"/>
      <c r="BW75" s="377"/>
      <c r="BX75" s="377"/>
      <c r="BY75" s="377"/>
      <c r="BZ75" s="377"/>
      <c r="CA75" s="377"/>
      <c r="CB75" s="377"/>
      <c r="CC75" s="377"/>
      <c r="CD75" s="377"/>
      <c r="CE75" s="377"/>
      <c r="CF75" s="377"/>
      <c r="CG75" s="377"/>
      <c r="CH75" s="377"/>
      <c r="CI75" s="377"/>
      <c r="CJ75" s="378"/>
      <c r="CK75" s="376">
        <v>0</v>
      </c>
      <c r="CL75" s="377"/>
      <c r="CM75" s="377"/>
      <c r="CN75" s="377"/>
      <c r="CO75" s="377"/>
      <c r="CP75" s="377"/>
      <c r="CQ75" s="377"/>
      <c r="CR75" s="377"/>
      <c r="CS75" s="377"/>
      <c r="CT75" s="377"/>
      <c r="CU75" s="377"/>
      <c r="CV75" s="377"/>
      <c r="CW75" s="377"/>
      <c r="CX75" s="377"/>
      <c r="CY75" s="377"/>
      <c r="CZ75" s="377"/>
      <c r="DA75" s="378"/>
      <c r="DB75" s="376">
        <v>0</v>
      </c>
      <c r="DC75" s="377"/>
      <c r="DD75" s="377"/>
      <c r="DE75" s="377"/>
      <c r="DF75" s="377"/>
      <c r="DG75" s="377"/>
      <c r="DH75" s="377"/>
      <c r="DI75" s="377"/>
      <c r="DJ75" s="377"/>
      <c r="DK75" s="377"/>
      <c r="DL75" s="377"/>
      <c r="DM75" s="377"/>
      <c r="DN75" s="377"/>
      <c r="DO75" s="377"/>
      <c r="DP75" s="377"/>
      <c r="DQ75" s="377"/>
      <c r="DR75" s="378"/>
    </row>
    <row r="76" spans="1:122" s="10" customFormat="1" ht="29.25" hidden="1" customHeight="1" x14ac:dyDescent="0.2">
      <c r="A76" s="371" t="s">
        <v>120</v>
      </c>
      <c r="B76" s="371"/>
      <c r="C76" s="371"/>
      <c r="D76" s="371"/>
      <c r="E76" s="371"/>
      <c r="F76" s="371"/>
      <c r="G76" s="371"/>
      <c r="H76" s="371"/>
      <c r="I76" s="371"/>
      <c r="J76" s="371"/>
      <c r="K76" s="11"/>
      <c r="L76" s="389" t="s">
        <v>67</v>
      </c>
      <c r="M76" s="389"/>
      <c r="N76" s="389"/>
      <c r="O76" s="389"/>
      <c r="P76" s="389"/>
      <c r="Q76" s="389"/>
      <c r="R76" s="389"/>
      <c r="S76" s="389"/>
      <c r="T76" s="389"/>
      <c r="U76" s="389"/>
      <c r="V76" s="389"/>
      <c r="W76" s="389"/>
      <c r="X76" s="389"/>
      <c r="Y76" s="389"/>
      <c r="Z76" s="389"/>
      <c r="AA76" s="389"/>
      <c r="AB76" s="389"/>
      <c r="AC76" s="389"/>
      <c r="AD76" s="389"/>
      <c r="AE76" s="389"/>
      <c r="AF76" s="389"/>
      <c r="AG76" s="389"/>
      <c r="AH76" s="389"/>
      <c r="AI76" s="389"/>
      <c r="AJ76" s="389"/>
      <c r="AK76" s="389"/>
      <c r="AL76" s="389"/>
      <c r="AM76" s="389"/>
      <c r="AN76" s="389"/>
      <c r="AO76" s="389"/>
      <c r="AP76" s="389"/>
      <c r="AQ76" s="389"/>
      <c r="AR76" s="389"/>
      <c r="AS76" s="389"/>
      <c r="AT76" s="389"/>
      <c r="AU76" s="389"/>
      <c r="AV76" s="389"/>
      <c r="AW76" s="389"/>
      <c r="AX76" s="389"/>
      <c r="AY76" s="389"/>
      <c r="AZ76" s="389"/>
      <c r="BA76" s="389"/>
      <c r="BB76" s="389"/>
      <c r="BC76" s="389"/>
      <c r="BD76" s="390"/>
      <c r="BE76" s="391"/>
      <c r="BF76" s="391"/>
      <c r="BG76" s="391"/>
      <c r="BH76" s="391"/>
      <c r="BI76" s="391"/>
      <c r="BJ76" s="391"/>
      <c r="BK76" s="391"/>
      <c r="BL76" s="391"/>
      <c r="BM76" s="391"/>
      <c r="BN76" s="391"/>
      <c r="BO76" s="391"/>
      <c r="BP76" s="391"/>
      <c r="BQ76" s="391"/>
      <c r="BR76" s="391"/>
      <c r="BS76" s="391"/>
      <c r="BT76" s="376">
        <v>0</v>
      </c>
      <c r="BU76" s="377"/>
      <c r="BV76" s="377"/>
      <c r="BW76" s="377"/>
      <c r="BX76" s="377"/>
      <c r="BY76" s="377"/>
      <c r="BZ76" s="377"/>
      <c r="CA76" s="377"/>
      <c r="CB76" s="377"/>
      <c r="CC76" s="377"/>
      <c r="CD76" s="377"/>
      <c r="CE76" s="377"/>
      <c r="CF76" s="377"/>
      <c r="CG76" s="377"/>
      <c r="CH76" s="377"/>
      <c r="CI76" s="377"/>
      <c r="CJ76" s="378"/>
      <c r="CK76" s="376">
        <v>0</v>
      </c>
      <c r="CL76" s="377"/>
      <c r="CM76" s="377"/>
      <c r="CN76" s="377"/>
      <c r="CO76" s="377"/>
      <c r="CP76" s="377"/>
      <c r="CQ76" s="377"/>
      <c r="CR76" s="377"/>
      <c r="CS76" s="377"/>
      <c r="CT76" s="377"/>
      <c r="CU76" s="377"/>
      <c r="CV76" s="377"/>
      <c r="CW76" s="377"/>
      <c r="CX76" s="377"/>
      <c r="CY76" s="377"/>
      <c r="CZ76" s="377"/>
      <c r="DA76" s="378"/>
      <c r="DB76" s="376">
        <v>0</v>
      </c>
      <c r="DC76" s="377"/>
      <c r="DD76" s="377"/>
      <c r="DE76" s="377"/>
      <c r="DF76" s="377"/>
      <c r="DG76" s="377"/>
      <c r="DH76" s="377"/>
      <c r="DI76" s="377"/>
      <c r="DJ76" s="377"/>
      <c r="DK76" s="377"/>
      <c r="DL76" s="377"/>
      <c r="DM76" s="377"/>
      <c r="DN76" s="377"/>
      <c r="DO76" s="377"/>
      <c r="DP76" s="377"/>
      <c r="DQ76" s="377"/>
      <c r="DR76" s="378"/>
    </row>
    <row r="77" spans="1:122" s="10" customFormat="1" ht="15.75" hidden="1" customHeight="1" x14ac:dyDescent="0.2">
      <c r="A77" s="371" t="s">
        <v>122</v>
      </c>
      <c r="B77" s="371"/>
      <c r="C77" s="371"/>
      <c r="D77" s="371"/>
      <c r="E77" s="371"/>
      <c r="F77" s="371"/>
      <c r="G77" s="371"/>
      <c r="H77" s="371"/>
      <c r="I77" s="371"/>
      <c r="J77" s="371"/>
      <c r="K77" s="11"/>
      <c r="L77" s="389" t="s">
        <v>52</v>
      </c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89"/>
      <c r="AU77" s="389"/>
      <c r="AV77" s="389"/>
      <c r="AW77" s="389"/>
      <c r="AX77" s="389"/>
      <c r="AY77" s="389"/>
      <c r="AZ77" s="389"/>
      <c r="BA77" s="389"/>
      <c r="BB77" s="389"/>
      <c r="BC77" s="389"/>
      <c r="BD77" s="390"/>
      <c r="BE77" s="391"/>
      <c r="BF77" s="391"/>
      <c r="BG77" s="391"/>
      <c r="BH77" s="391"/>
      <c r="BI77" s="391"/>
      <c r="BJ77" s="391"/>
      <c r="BK77" s="391"/>
      <c r="BL77" s="391"/>
      <c r="BM77" s="391"/>
      <c r="BN77" s="391"/>
      <c r="BO77" s="391"/>
      <c r="BP77" s="391"/>
      <c r="BQ77" s="391"/>
      <c r="BR77" s="391"/>
      <c r="BS77" s="391"/>
      <c r="BT77" s="376">
        <v>0</v>
      </c>
      <c r="BU77" s="377"/>
      <c r="BV77" s="377"/>
      <c r="BW77" s="377"/>
      <c r="BX77" s="377"/>
      <c r="BY77" s="377"/>
      <c r="BZ77" s="377"/>
      <c r="CA77" s="377"/>
      <c r="CB77" s="377"/>
      <c r="CC77" s="377"/>
      <c r="CD77" s="377"/>
      <c r="CE77" s="377"/>
      <c r="CF77" s="377"/>
      <c r="CG77" s="377"/>
      <c r="CH77" s="377"/>
      <c r="CI77" s="377"/>
      <c r="CJ77" s="378"/>
      <c r="CK77" s="376">
        <v>0</v>
      </c>
      <c r="CL77" s="377"/>
      <c r="CM77" s="377"/>
      <c r="CN77" s="377"/>
      <c r="CO77" s="377"/>
      <c r="CP77" s="377"/>
      <c r="CQ77" s="377"/>
      <c r="CR77" s="377"/>
      <c r="CS77" s="377"/>
      <c r="CT77" s="377"/>
      <c r="CU77" s="377"/>
      <c r="CV77" s="377"/>
      <c r="CW77" s="377"/>
      <c r="CX77" s="377"/>
      <c r="CY77" s="377"/>
      <c r="CZ77" s="377"/>
      <c r="DA77" s="378"/>
      <c r="DB77" s="376">
        <v>0</v>
      </c>
      <c r="DC77" s="377"/>
      <c r="DD77" s="377"/>
      <c r="DE77" s="377"/>
      <c r="DF77" s="377"/>
      <c r="DG77" s="377"/>
      <c r="DH77" s="377"/>
      <c r="DI77" s="377"/>
      <c r="DJ77" s="377"/>
      <c r="DK77" s="377"/>
      <c r="DL77" s="377"/>
      <c r="DM77" s="377"/>
      <c r="DN77" s="377"/>
      <c r="DO77" s="377"/>
      <c r="DP77" s="377"/>
      <c r="DQ77" s="377"/>
      <c r="DR77" s="378"/>
    </row>
    <row r="78" spans="1:122" s="10" customFormat="1" ht="29.25" customHeight="1" x14ac:dyDescent="0.2">
      <c r="A78" s="371" t="s">
        <v>123</v>
      </c>
      <c r="B78" s="371"/>
      <c r="C78" s="371"/>
      <c r="D78" s="371"/>
      <c r="E78" s="371"/>
      <c r="F78" s="371"/>
      <c r="G78" s="371"/>
      <c r="H78" s="371"/>
      <c r="I78" s="371"/>
      <c r="J78" s="371"/>
      <c r="K78" s="11"/>
      <c r="L78" s="389" t="s">
        <v>126</v>
      </c>
      <c r="M78" s="389"/>
      <c r="N78" s="389"/>
      <c r="O78" s="389"/>
      <c r="P78" s="389"/>
      <c r="Q78" s="389"/>
      <c r="R78" s="389"/>
      <c r="S78" s="389"/>
      <c r="T78" s="389"/>
      <c r="U78" s="389"/>
      <c r="V78" s="389"/>
      <c r="W78" s="389"/>
      <c r="X78" s="389"/>
      <c r="Y78" s="389"/>
      <c r="Z78" s="389"/>
      <c r="AA78" s="389"/>
      <c r="AB78" s="389"/>
      <c r="AC78" s="389"/>
      <c r="AD78" s="389"/>
      <c r="AE78" s="389"/>
      <c r="AF78" s="389"/>
      <c r="AG78" s="389"/>
      <c r="AH78" s="389"/>
      <c r="AI78" s="389"/>
      <c r="AJ78" s="389"/>
      <c r="AK78" s="389"/>
      <c r="AL78" s="389"/>
      <c r="AM78" s="389"/>
      <c r="AN78" s="389"/>
      <c r="AO78" s="389"/>
      <c r="AP78" s="389"/>
      <c r="AQ78" s="389"/>
      <c r="AR78" s="389"/>
      <c r="AS78" s="389"/>
      <c r="AT78" s="389"/>
      <c r="AU78" s="389"/>
      <c r="AV78" s="389"/>
      <c r="AW78" s="389"/>
      <c r="AX78" s="389"/>
      <c r="AY78" s="389"/>
      <c r="AZ78" s="389"/>
      <c r="BA78" s="389"/>
      <c r="BB78" s="389"/>
      <c r="BC78" s="389"/>
      <c r="BD78" s="390"/>
      <c r="BE78" s="391"/>
      <c r="BF78" s="391"/>
      <c r="BG78" s="391"/>
      <c r="BH78" s="391"/>
      <c r="BI78" s="391"/>
      <c r="BJ78" s="391"/>
      <c r="BK78" s="391"/>
      <c r="BL78" s="391"/>
      <c r="BM78" s="391"/>
      <c r="BN78" s="391"/>
      <c r="BO78" s="391"/>
      <c r="BP78" s="391"/>
      <c r="BQ78" s="391"/>
      <c r="BR78" s="391"/>
      <c r="BS78" s="391"/>
      <c r="BT78" s="376">
        <v>-2620025.2500000009</v>
      </c>
      <c r="BU78" s="377"/>
      <c r="BV78" s="377"/>
      <c r="BW78" s="377"/>
      <c r="BX78" s="377"/>
      <c r="BY78" s="377"/>
      <c r="BZ78" s="377"/>
      <c r="CA78" s="377"/>
      <c r="CB78" s="377"/>
      <c r="CC78" s="377"/>
      <c r="CD78" s="377"/>
      <c r="CE78" s="377"/>
      <c r="CF78" s="377"/>
      <c r="CG78" s="377"/>
      <c r="CH78" s="377"/>
      <c r="CI78" s="377"/>
      <c r="CJ78" s="378"/>
      <c r="CK78" s="376">
        <v>-1118451.3</v>
      </c>
      <c r="CL78" s="377"/>
      <c r="CM78" s="377"/>
      <c r="CN78" s="377"/>
      <c r="CO78" s="377"/>
      <c r="CP78" s="377"/>
      <c r="CQ78" s="377"/>
      <c r="CR78" s="377"/>
      <c r="CS78" s="377"/>
      <c r="CT78" s="377"/>
      <c r="CU78" s="377"/>
      <c r="CV78" s="377"/>
      <c r="CW78" s="377"/>
      <c r="CX78" s="377"/>
      <c r="CY78" s="377"/>
      <c r="CZ78" s="377"/>
      <c r="DA78" s="378"/>
      <c r="DB78" s="376">
        <v>1097857.4700000039</v>
      </c>
      <c r="DC78" s="377"/>
      <c r="DD78" s="377"/>
      <c r="DE78" s="377"/>
      <c r="DF78" s="377"/>
      <c r="DG78" s="377"/>
      <c r="DH78" s="377"/>
      <c r="DI78" s="377"/>
      <c r="DJ78" s="377"/>
      <c r="DK78" s="377"/>
      <c r="DL78" s="377"/>
      <c r="DM78" s="377"/>
      <c r="DN78" s="377"/>
      <c r="DO78" s="377"/>
      <c r="DP78" s="377"/>
      <c r="DQ78" s="377"/>
      <c r="DR78" s="378"/>
    </row>
    <row r="79" spans="1:122" s="10" customFormat="1" ht="15.75" customHeight="1" x14ac:dyDescent="0.2">
      <c r="A79" s="371" t="s">
        <v>124</v>
      </c>
      <c r="B79" s="371"/>
      <c r="C79" s="371"/>
      <c r="D79" s="371"/>
      <c r="E79" s="371"/>
      <c r="F79" s="371"/>
      <c r="G79" s="371"/>
      <c r="H79" s="371"/>
      <c r="I79" s="371"/>
      <c r="J79" s="371"/>
      <c r="K79" s="11"/>
      <c r="L79" s="389" t="s">
        <v>68</v>
      </c>
      <c r="M79" s="389"/>
      <c r="N79" s="389"/>
      <c r="O79" s="389"/>
      <c r="P79" s="389"/>
      <c r="Q79" s="389"/>
      <c r="R79" s="389"/>
      <c r="S79" s="389"/>
      <c r="T79" s="389"/>
      <c r="U79" s="389"/>
      <c r="V79" s="389"/>
      <c r="W79" s="389"/>
      <c r="X79" s="389"/>
      <c r="Y79" s="389"/>
      <c r="Z79" s="389"/>
      <c r="AA79" s="389"/>
      <c r="AB79" s="389"/>
      <c r="AC79" s="389"/>
      <c r="AD79" s="389"/>
      <c r="AE79" s="389"/>
      <c r="AF79" s="389"/>
      <c r="AG79" s="389"/>
      <c r="AH79" s="389"/>
      <c r="AI79" s="389"/>
      <c r="AJ79" s="389"/>
      <c r="AK79" s="389"/>
      <c r="AL79" s="389"/>
      <c r="AM79" s="389"/>
      <c r="AN79" s="389"/>
      <c r="AO79" s="389"/>
      <c r="AP79" s="389"/>
      <c r="AQ79" s="389"/>
      <c r="AR79" s="389"/>
      <c r="AS79" s="389"/>
      <c r="AT79" s="389"/>
      <c r="AU79" s="389"/>
      <c r="AV79" s="389"/>
      <c r="AW79" s="389"/>
      <c r="AX79" s="389"/>
      <c r="AY79" s="389"/>
      <c r="AZ79" s="389"/>
      <c r="BA79" s="389"/>
      <c r="BB79" s="389"/>
      <c r="BC79" s="389"/>
      <c r="BD79" s="390"/>
      <c r="BE79" s="391"/>
      <c r="BF79" s="391"/>
      <c r="BG79" s="391"/>
      <c r="BH79" s="391"/>
      <c r="BI79" s="391"/>
      <c r="BJ79" s="391"/>
      <c r="BK79" s="391"/>
      <c r="BL79" s="391"/>
      <c r="BM79" s="391"/>
      <c r="BN79" s="391"/>
      <c r="BO79" s="391"/>
      <c r="BP79" s="391"/>
      <c r="BQ79" s="391"/>
      <c r="BR79" s="391"/>
      <c r="BS79" s="391"/>
      <c r="BT79" s="376">
        <v>109389974.75</v>
      </c>
      <c r="BU79" s="377"/>
      <c r="BV79" s="377"/>
      <c r="BW79" s="377"/>
      <c r="BX79" s="377"/>
      <c r="BY79" s="377"/>
      <c r="BZ79" s="377"/>
      <c r="CA79" s="377"/>
      <c r="CB79" s="377"/>
      <c r="CC79" s="377"/>
      <c r="CD79" s="377"/>
      <c r="CE79" s="377"/>
      <c r="CF79" s="377"/>
      <c r="CG79" s="377"/>
      <c r="CH79" s="377"/>
      <c r="CI79" s="377"/>
      <c r="CJ79" s="378"/>
      <c r="CK79" s="376">
        <v>110891548.7</v>
      </c>
      <c r="CL79" s="377"/>
      <c r="CM79" s="377"/>
      <c r="CN79" s="377"/>
      <c r="CO79" s="377"/>
      <c r="CP79" s="377"/>
      <c r="CQ79" s="377"/>
      <c r="CR79" s="377"/>
      <c r="CS79" s="377"/>
      <c r="CT79" s="377"/>
      <c r="CU79" s="377"/>
      <c r="CV79" s="377"/>
      <c r="CW79" s="377"/>
      <c r="CX79" s="377"/>
      <c r="CY79" s="377"/>
      <c r="CZ79" s="377"/>
      <c r="DA79" s="378"/>
      <c r="DB79" s="376">
        <v>29607857.470000003</v>
      </c>
      <c r="DC79" s="377"/>
      <c r="DD79" s="377"/>
      <c r="DE79" s="377"/>
      <c r="DF79" s="377"/>
      <c r="DG79" s="377"/>
      <c r="DH79" s="377"/>
      <c r="DI79" s="377"/>
      <c r="DJ79" s="377"/>
      <c r="DK79" s="377"/>
      <c r="DL79" s="377"/>
      <c r="DM79" s="377"/>
      <c r="DN79" s="377"/>
      <c r="DO79" s="377"/>
      <c r="DP79" s="377"/>
      <c r="DQ79" s="377"/>
      <c r="DR79" s="378"/>
    </row>
    <row r="80" spans="1:122" s="15" customFormat="1" ht="15.75" customHeight="1" x14ac:dyDescent="0.2">
      <c r="A80" s="386" t="s">
        <v>125</v>
      </c>
      <c r="B80" s="386"/>
      <c r="C80" s="386"/>
      <c r="D80" s="386"/>
      <c r="E80" s="386"/>
      <c r="F80" s="386"/>
      <c r="G80" s="386"/>
      <c r="H80" s="386"/>
      <c r="I80" s="386"/>
      <c r="J80" s="386"/>
      <c r="K80" s="357"/>
      <c r="L80" s="379" t="s">
        <v>70</v>
      </c>
      <c r="M80" s="379"/>
      <c r="N80" s="379"/>
      <c r="O80" s="379"/>
      <c r="P80" s="379"/>
      <c r="Q80" s="379"/>
      <c r="R80" s="379"/>
      <c r="S80" s="379"/>
      <c r="T80" s="379"/>
      <c r="U80" s="379"/>
      <c r="V80" s="379"/>
      <c r="W80" s="379"/>
      <c r="X80" s="379"/>
      <c r="Y80" s="379"/>
      <c r="Z80" s="379"/>
      <c r="AA80" s="379"/>
      <c r="AB80" s="379"/>
      <c r="AC80" s="379"/>
      <c r="AD80" s="379"/>
      <c r="AE80" s="379"/>
      <c r="AF80" s="379"/>
      <c r="AG80" s="379"/>
      <c r="AH80" s="379"/>
      <c r="AI80" s="379"/>
      <c r="AJ80" s="379"/>
      <c r="AK80" s="379"/>
      <c r="AL80" s="379"/>
      <c r="AM80" s="379"/>
      <c r="AN80" s="379"/>
      <c r="AO80" s="379"/>
      <c r="AP80" s="379"/>
      <c r="AQ80" s="379"/>
      <c r="AR80" s="379"/>
      <c r="AS80" s="379"/>
      <c r="AT80" s="379"/>
      <c r="AU80" s="379"/>
      <c r="AV80" s="379"/>
      <c r="AW80" s="379"/>
      <c r="AX80" s="379"/>
      <c r="AY80" s="379"/>
      <c r="AZ80" s="379"/>
      <c r="BA80" s="379"/>
      <c r="BB80" s="379"/>
      <c r="BC80" s="379"/>
      <c r="BD80" s="380"/>
      <c r="BE80" s="381"/>
      <c r="BF80" s="381"/>
      <c r="BG80" s="381"/>
      <c r="BH80" s="381"/>
      <c r="BI80" s="381"/>
      <c r="BJ80" s="381"/>
      <c r="BK80" s="381"/>
      <c r="BL80" s="381"/>
      <c r="BM80" s="381"/>
      <c r="BN80" s="381"/>
      <c r="BO80" s="381"/>
      <c r="BP80" s="381"/>
      <c r="BQ80" s="381"/>
      <c r="BR80" s="381"/>
      <c r="BS80" s="381"/>
      <c r="BT80" s="382">
        <v>112224127.81</v>
      </c>
      <c r="BU80" s="383"/>
      <c r="BV80" s="383"/>
      <c r="BW80" s="383"/>
      <c r="BX80" s="383"/>
      <c r="BY80" s="383"/>
      <c r="BZ80" s="383"/>
      <c r="CA80" s="383"/>
      <c r="CB80" s="383"/>
      <c r="CC80" s="383"/>
      <c r="CD80" s="383"/>
      <c r="CE80" s="383"/>
      <c r="CF80" s="383"/>
      <c r="CG80" s="383"/>
      <c r="CH80" s="383"/>
      <c r="CI80" s="383"/>
      <c r="CJ80" s="384"/>
      <c r="CK80" s="382">
        <v>113163711.95</v>
      </c>
      <c r="CL80" s="383"/>
      <c r="CM80" s="383"/>
      <c r="CN80" s="383"/>
      <c r="CO80" s="383"/>
      <c r="CP80" s="383"/>
      <c r="CQ80" s="383"/>
      <c r="CR80" s="383"/>
      <c r="CS80" s="383"/>
      <c r="CT80" s="383"/>
      <c r="CU80" s="383"/>
      <c r="CV80" s="383"/>
      <c r="CW80" s="383"/>
      <c r="CX80" s="383"/>
      <c r="CY80" s="383"/>
      <c r="CZ80" s="383"/>
      <c r="DA80" s="384"/>
      <c r="DB80" s="382">
        <v>31597787.000000004</v>
      </c>
      <c r="DC80" s="383"/>
      <c r="DD80" s="383"/>
      <c r="DE80" s="383"/>
      <c r="DF80" s="383"/>
      <c r="DG80" s="383"/>
      <c r="DH80" s="383"/>
      <c r="DI80" s="383"/>
      <c r="DJ80" s="383"/>
      <c r="DK80" s="383"/>
      <c r="DL80" s="383"/>
      <c r="DM80" s="383"/>
      <c r="DN80" s="383"/>
      <c r="DO80" s="383"/>
      <c r="DP80" s="383"/>
      <c r="DQ80" s="383"/>
      <c r="DR80" s="384"/>
    </row>
    <row r="81" spans="1:122" s="15" customFormat="1" ht="15.75" hidden="1" customHeight="1" x14ac:dyDescent="0.2">
      <c r="A81" s="269"/>
      <c r="B81" s="269"/>
      <c r="C81" s="269"/>
      <c r="D81" s="269"/>
      <c r="E81" s="269"/>
      <c r="F81" s="269"/>
      <c r="G81" s="269"/>
      <c r="H81" s="269"/>
      <c r="I81" s="269"/>
      <c r="J81" s="269"/>
      <c r="K81" s="270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271"/>
      <c r="Z81" s="271"/>
      <c r="AA81" s="271"/>
      <c r="AB81" s="271"/>
      <c r="AC81" s="271"/>
      <c r="AD81" s="271"/>
      <c r="AE81" s="271"/>
      <c r="AF81" s="271"/>
      <c r="AG81" s="271"/>
      <c r="AH81" s="271"/>
      <c r="AI81" s="271"/>
      <c r="AJ81" s="271"/>
      <c r="AK81" s="271"/>
      <c r="AL81" s="271"/>
      <c r="AM81" s="271"/>
      <c r="AN81" s="271"/>
      <c r="AO81" s="272"/>
      <c r="AP81" s="272"/>
      <c r="AQ81" s="271"/>
      <c r="AR81" s="271"/>
      <c r="AS81" s="271"/>
      <c r="AT81" s="271"/>
      <c r="AU81" s="271"/>
      <c r="AV81" s="271"/>
      <c r="AW81" s="271"/>
      <c r="AX81" s="271"/>
      <c r="AY81" s="271"/>
      <c r="AZ81" s="271"/>
      <c r="BA81" s="271"/>
      <c r="BB81" s="271"/>
      <c r="BC81" s="271"/>
      <c r="BD81" s="271"/>
      <c r="BE81" s="443" t="s">
        <v>1159</v>
      </c>
      <c r="BF81" s="443"/>
      <c r="BG81" s="443"/>
      <c r="BH81" s="443"/>
      <c r="BI81" s="443"/>
      <c r="BJ81" s="443"/>
      <c r="BK81" s="443"/>
      <c r="BL81" s="443"/>
      <c r="BM81" s="443"/>
      <c r="BN81" s="443"/>
      <c r="BO81" s="443"/>
      <c r="BP81" s="443"/>
      <c r="BQ81" s="443"/>
      <c r="BR81" s="443"/>
      <c r="BS81" s="443"/>
      <c r="BT81" s="444">
        <f>BT80-BT47</f>
        <v>0</v>
      </c>
      <c r="BU81" s="445"/>
      <c r="BV81" s="445"/>
      <c r="BW81" s="445"/>
      <c r="BX81" s="445"/>
      <c r="BY81" s="445"/>
      <c r="BZ81" s="445"/>
      <c r="CA81" s="445"/>
      <c r="CB81" s="445"/>
      <c r="CC81" s="445"/>
      <c r="CD81" s="445"/>
      <c r="CE81" s="445"/>
      <c r="CF81" s="445"/>
      <c r="CG81" s="445"/>
      <c r="CH81" s="445"/>
      <c r="CI81" s="445"/>
      <c r="CJ81" s="446"/>
      <c r="CK81" s="444">
        <f>CK80-CK47</f>
        <v>0</v>
      </c>
      <c r="CL81" s="445"/>
      <c r="CM81" s="445"/>
      <c r="CN81" s="445"/>
      <c r="CO81" s="445"/>
      <c r="CP81" s="445"/>
      <c r="CQ81" s="445"/>
      <c r="CR81" s="445"/>
      <c r="CS81" s="445"/>
      <c r="CT81" s="445"/>
      <c r="CU81" s="445"/>
      <c r="CV81" s="445"/>
      <c r="CW81" s="445"/>
      <c r="CX81" s="445"/>
      <c r="CY81" s="445"/>
      <c r="CZ81" s="445"/>
      <c r="DA81" s="446"/>
      <c r="DB81" s="444">
        <f>DB80-DB47</f>
        <v>0</v>
      </c>
      <c r="DC81" s="445"/>
      <c r="DD81" s="445"/>
      <c r="DE81" s="445"/>
      <c r="DF81" s="445"/>
      <c r="DG81" s="445"/>
      <c r="DH81" s="445"/>
      <c r="DI81" s="445"/>
      <c r="DJ81" s="445"/>
      <c r="DK81" s="445"/>
      <c r="DL81" s="445"/>
      <c r="DM81" s="445"/>
      <c r="DN81" s="445"/>
      <c r="DO81" s="445"/>
      <c r="DP81" s="445"/>
      <c r="DQ81" s="445"/>
      <c r="DR81" s="446"/>
    </row>
    <row r="82" spans="1:122" s="15" customFormat="1" ht="15.75" hidden="1" customHeight="1" x14ac:dyDescent="0.2">
      <c r="A82" s="269"/>
      <c r="B82" s="269"/>
      <c r="C82" s="269"/>
      <c r="D82" s="269"/>
      <c r="E82" s="269"/>
      <c r="F82" s="269"/>
      <c r="G82" s="269"/>
      <c r="H82" s="269"/>
      <c r="I82" s="269"/>
      <c r="J82" s="269"/>
      <c r="K82" s="270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71"/>
      <c r="Z82" s="271"/>
      <c r="AA82" s="271"/>
      <c r="AB82" s="271"/>
      <c r="AC82" s="271"/>
      <c r="AD82" s="271"/>
      <c r="AE82" s="271"/>
      <c r="AF82" s="271"/>
      <c r="AG82" s="271"/>
      <c r="AH82" s="271"/>
      <c r="AI82" s="271"/>
      <c r="AJ82" s="271"/>
      <c r="AK82" s="271"/>
      <c r="AL82" s="271"/>
      <c r="AM82" s="271"/>
      <c r="AN82" s="271"/>
      <c r="AO82" s="272"/>
      <c r="AP82" s="272"/>
      <c r="AQ82" s="271"/>
      <c r="AR82" s="271"/>
      <c r="AS82" s="271"/>
      <c r="AT82" s="271"/>
      <c r="AU82" s="271"/>
      <c r="AV82" s="271"/>
      <c r="AW82" s="271"/>
      <c r="AX82" s="271"/>
      <c r="AY82" s="271"/>
      <c r="AZ82" s="271"/>
      <c r="BA82" s="271"/>
      <c r="BB82" s="271"/>
      <c r="BC82" s="271"/>
      <c r="BD82" s="271"/>
      <c r="BE82" s="443" t="s">
        <v>1159</v>
      </c>
      <c r="BF82" s="443"/>
      <c r="BG82" s="443"/>
      <c r="BH82" s="443"/>
      <c r="BI82" s="443"/>
      <c r="BJ82" s="443"/>
      <c r="BK82" s="443"/>
      <c r="BL82" s="443"/>
      <c r="BM82" s="443"/>
      <c r="BN82" s="443"/>
      <c r="BO82" s="443"/>
      <c r="BP82" s="443"/>
      <c r="BQ82" s="443"/>
      <c r="BR82" s="443"/>
      <c r="BS82" s="443"/>
      <c r="BT82" s="444">
        <f>BT79-Капитал!FD54</f>
        <v>0</v>
      </c>
      <c r="BU82" s="445"/>
      <c r="BV82" s="445"/>
      <c r="BW82" s="445"/>
      <c r="BX82" s="445"/>
      <c r="BY82" s="445"/>
      <c r="BZ82" s="445"/>
      <c r="CA82" s="445"/>
      <c r="CB82" s="445"/>
      <c r="CC82" s="445"/>
      <c r="CD82" s="445"/>
      <c r="CE82" s="445"/>
      <c r="CF82" s="445"/>
      <c r="CG82" s="445"/>
      <c r="CH82" s="445"/>
      <c r="CI82" s="445"/>
      <c r="CJ82" s="446"/>
      <c r="CK82" s="444">
        <v>0</v>
      </c>
      <c r="CL82" s="445"/>
      <c r="CM82" s="445"/>
      <c r="CN82" s="445"/>
      <c r="CO82" s="445"/>
      <c r="CP82" s="445"/>
      <c r="CQ82" s="445"/>
      <c r="CR82" s="445"/>
      <c r="CS82" s="445"/>
      <c r="CT82" s="445"/>
      <c r="CU82" s="445"/>
      <c r="CV82" s="445"/>
      <c r="CW82" s="445"/>
      <c r="CX82" s="445"/>
      <c r="CY82" s="445"/>
      <c r="CZ82" s="445"/>
      <c r="DA82" s="446"/>
      <c r="DB82" s="444">
        <v>0</v>
      </c>
      <c r="DC82" s="445"/>
      <c r="DD82" s="445"/>
      <c r="DE82" s="445"/>
      <c r="DF82" s="445"/>
      <c r="DG82" s="445"/>
      <c r="DH82" s="445"/>
      <c r="DI82" s="445"/>
      <c r="DJ82" s="445"/>
      <c r="DK82" s="445"/>
      <c r="DL82" s="445"/>
      <c r="DM82" s="445"/>
      <c r="DN82" s="445"/>
      <c r="DO82" s="445"/>
      <c r="DP82" s="445"/>
      <c r="DQ82" s="445"/>
      <c r="DR82" s="446"/>
    </row>
    <row r="83" spans="1:122" s="55" customFormat="1" x14ac:dyDescent="0.25">
      <c r="A83" s="373" t="s">
        <v>137</v>
      </c>
      <c r="B83" s="373"/>
      <c r="C83" s="373"/>
      <c r="D83" s="373"/>
      <c r="E83" s="373"/>
      <c r="F83" s="373"/>
      <c r="G83" s="373"/>
      <c r="H83" s="373"/>
      <c r="I83" s="373"/>
      <c r="J83" s="373"/>
      <c r="K83" s="373"/>
      <c r="L83" s="373"/>
      <c r="M83" s="373"/>
      <c r="N83" s="373"/>
      <c r="O83" s="373"/>
      <c r="P83" s="373"/>
      <c r="Q83" s="373"/>
      <c r="R83" s="373"/>
      <c r="S83" s="373"/>
      <c r="T83" s="373"/>
      <c r="U83" s="373"/>
      <c r="V83" s="373"/>
      <c r="W83" s="373"/>
      <c r="X83" s="373"/>
      <c r="Y83" s="373"/>
      <c r="Z83" s="373"/>
      <c r="AA83" s="373"/>
      <c r="AB83" s="373"/>
      <c r="AC83" s="373"/>
      <c r="AD83" s="373"/>
      <c r="AE83" s="373"/>
      <c r="AF83" s="373"/>
      <c r="AG83" s="373"/>
      <c r="AH83" s="373"/>
      <c r="AI83" s="373"/>
      <c r="AJ83" s="373"/>
      <c r="AK83" s="373"/>
      <c r="AL83" s="373"/>
      <c r="AM83" s="373"/>
      <c r="AN83" s="373"/>
      <c r="AQ83" s="374"/>
      <c r="AR83" s="374"/>
      <c r="AS83" s="374"/>
      <c r="AT83" s="374"/>
      <c r="AU83" s="374"/>
      <c r="AV83" s="374"/>
      <c r="AW83" s="374"/>
      <c r="AX83" s="374"/>
      <c r="AY83" s="374"/>
      <c r="AZ83" s="374"/>
      <c r="BA83" s="374"/>
      <c r="BB83" s="374"/>
      <c r="BC83" s="374"/>
      <c r="BD83" s="374"/>
      <c r="BE83" s="374"/>
      <c r="BF83" s="374"/>
      <c r="BG83" s="374"/>
      <c r="BH83" s="374"/>
      <c r="BI83" s="374"/>
      <c r="BJ83" s="374"/>
      <c r="BK83" s="374"/>
      <c r="BL83" s="374"/>
      <c r="BM83" s="374"/>
      <c r="BN83" s="20"/>
      <c r="BO83" s="20"/>
      <c r="BP83" s="373" t="s">
        <v>138</v>
      </c>
      <c r="BQ83" s="373"/>
      <c r="BR83" s="373"/>
      <c r="BS83" s="373"/>
      <c r="BT83" s="373"/>
      <c r="BU83" s="373"/>
      <c r="BV83" s="373"/>
      <c r="BW83" s="373"/>
      <c r="BX83" s="373"/>
      <c r="BY83" s="373"/>
      <c r="BZ83" s="373"/>
      <c r="CA83" s="373"/>
      <c r="CB83" s="373"/>
      <c r="CC83" s="373"/>
      <c r="CD83" s="373"/>
      <c r="CE83" s="373"/>
      <c r="CF83" s="373"/>
      <c r="CG83" s="373"/>
      <c r="CH83" s="373"/>
      <c r="CI83" s="373"/>
      <c r="CJ83" s="373"/>
      <c r="CK83" s="373"/>
      <c r="CL83" s="373"/>
      <c r="CM83" s="373"/>
      <c r="CN83" s="373"/>
      <c r="CO83" s="373"/>
      <c r="CP83" s="373"/>
      <c r="CQ83" s="373"/>
      <c r="CR83" s="373"/>
      <c r="CS83" s="373"/>
      <c r="CT83" s="373"/>
      <c r="CU83" s="373"/>
      <c r="CV83" s="373"/>
      <c r="CW83" s="373"/>
      <c r="CX83" s="373"/>
      <c r="CY83" s="373"/>
      <c r="CZ83" s="373"/>
      <c r="DA83" s="373"/>
    </row>
    <row r="84" spans="1:122" s="21" customFormat="1" ht="13.5" customHeight="1" x14ac:dyDescent="0.2">
      <c r="A84" s="372" t="s">
        <v>53</v>
      </c>
      <c r="B84" s="372"/>
      <c r="C84" s="372"/>
      <c r="D84" s="372"/>
      <c r="E84" s="372"/>
      <c r="F84" s="372"/>
      <c r="G84" s="372"/>
      <c r="H84" s="372"/>
      <c r="I84" s="372"/>
      <c r="J84" s="372"/>
      <c r="K84" s="372"/>
      <c r="L84" s="372"/>
      <c r="M84" s="372"/>
      <c r="N84" s="372"/>
      <c r="O84" s="372"/>
      <c r="P84" s="372"/>
      <c r="Q84" s="372"/>
      <c r="R84" s="372"/>
      <c r="S84" s="372"/>
      <c r="T84" s="372"/>
      <c r="U84" s="372"/>
      <c r="V84" s="372"/>
      <c r="W84" s="372"/>
      <c r="X84" s="372"/>
      <c r="Y84" s="372"/>
      <c r="Z84" s="372"/>
      <c r="AA84" s="372"/>
      <c r="AB84" s="372"/>
      <c r="AC84" s="372"/>
      <c r="AD84" s="372"/>
      <c r="AE84" s="372"/>
      <c r="AF84" s="372"/>
      <c r="AG84" s="372"/>
      <c r="AH84" s="372"/>
      <c r="AI84" s="372"/>
      <c r="AJ84" s="372"/>
      <c r="AK84" s="372"/>
      <c r="AL84" s="372"/>
      <c r="AM84" s="372"/>
      <c r="AN84" s="372"/>
      <c r="AQ84" s="375" t="s">
        <v>54</v>
      </c>
      <c r="AR84" s="375"/>
      <c r="AS84" s="375"/>
      <c r="AT84" s="375"/>
      <c r="AU84" s="375"/>
      <c r="AV84" s="375"/>
      <c r="AW84" s="375"/>
      <c r="AX84" s="375"/>
      <c r="AY84" s="375"/>
      <c r="AZ84" s="375"/>
      <c r="BA84" s="375"/>
      <c r="BB84" s="375"/>
      <c r="BC84" s="375"/>
      <c r="BD84" s="375"/>
      <c r="BE84" s="375"/>
      <c r="BF84" s="375"/>
      <c r="BG84" s="375"/>
      <c r="BH84" s="375"/>
      <c r="BI84" s="375"/>
      <c r="BJ84" s="375"/>
      <c r="BK84" s="375"/>
      <c r="BL84" s="375"/>
      <c r="BM84" s="375"/>
      <c r="BN84" s="58"/>
      <c r="BO84" s="58"/>
      <c r="BP84" s="372" t="s">
        <v>2</v>
      </c>
      <c r="BQ84" s="372"/>
      <c r="BR84" s="372"/>
      <c r="BS84" s="372"/>
      <c r="BT84" s="372"/>
      <c r="BU84" s="372"/>
      <c r="BV84" s="372"/>
      <c r="BW84" s="372"/>
      <c r="BX84" s="372"/>
      <c r="BY84" s="372"/>
      <c r="BZ84" s="372"/>
      <c r="CA84" s="372"/>
      <c r="CB84" s="372"/>
      <c r="CC84" s="372"/>
      <c r="CD84" s="372"/>
      <c r="CE84" s="372"/>
      <c r="CF84" s="372"/>
      <c r="CG84" s="372"/>
      <c r="CH84" s="372"/>
      <c r="CI84" s="372"/>
      <c r="CJ84" s="372"/>
      <c r="CK84" s="372"/>
      <c r="CL84" s="372"/>
      <c r="CM84" s="372"/>
      <c r="CN84" s="372"/>
      <c r="CO84" s="372"/>
      <c r="CP84" s="372"/>
      <c r="CQ84" s="372"/>
      <c r="CR84" s="372"/>
      <c r="CS84" s="372"/>
      <c r="CT84" s="372"/>
      <c r="CU84" s="372"/>
      <c r="CV84" s="372"/>
      <c r="CW84" s="372"/>
      <c r="CX84" s="372"/>
      <c r="CY84" s="372"/>
      <c r="CZ84" s="372"/>
      <c r="DA84" s="372"/>
    </row>
    <row r="85" spans="1:122" s="22" customFormat="1" ht="8.25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</row>
    <row r="86" spans="1:122" s="4" customFormat="1" x14ac:dyDescent="0.25">
      <c r="A86" s="388" t="s">
        <v>55</v>
      </c>
      <c r="B86" s="388"/>
      <c r="C86" s="387" t="s">
        <v>19</v>
      </c>
      <c r="D86" s="387"/>
      <c r="E86" s="387"/>
      <c r="F86" s="387"/>
      <c r="G86" s="385" t="s">
        <v>56</v>
      </c>
      <c r="H86" s="385"/>
      <c r="I86" s="385"/>
      <c r="J86" s="387" t="s">
        <v>1209</v>
      </c>
      <c r="K86" s="387"/>
      <c r="L86" s="387"/>
      <c r="M86" s="387"/>
      <c r="N86" s="387"/>
      <c r="O86" s="387"/>
      <c r="P86" s="387"/>
      <c r="Q86" s="387"/>
      <c r="R86" s="387"/>
      <c r="S86" s="387"/>
      <c r="T86" s="387"/>
      <c r="U86" s="387"/>
      <c r="V86" s="387"/>
      <c r="W86" s="387"/>
      <c r="X86" s="387"/>
      <c r="Y86" s="56"/>
      <c r="Z86" s="387" t="s">
        <v>1097</v>
      </c>
      <c r="AA86" s="387"/>
      <c r="AB86" s="387"/>
      <c r="AC86" s="387"/>
      <c r="AD86" s="387"/>
      <c r="AE86" s="387"/>
      <c r="AF86" s="387"/>
      <c r="AG86" s="387"/>
      <c r="AH86" s="385" t="s">
        <v>0</v>
      </c>
      <c r="AI86" s="385"/>
      <c r="AJ86" s="385"/>
      <c r="AK86" s="385"/>
    </row>
    <row r="87" spans="1:122" ht="2.25" customHeight="1" x14ac:dyDescent="0.25"/>
  </sheetData>
  <mergeCells count="385">
    <mergeCell ref="DB74:DR74"/>
    <mergeCell ref="DB75:DR75"/>
    <mergeCell ref="DB76:DR76"/>
    <mergeCell ref="DB77:DR77"/>
    <mergeCell ref="DB78:DR78"/>
    <mergeCell ref="DB79:DR79"/>
    <mergeCell ref="DB80:DR80"/>
    <mergeCell ref="DB81:DR81"/>
    <mergeCell ref="DB82:DR82"/>
    <mergeCell ref="DB65:DR65"/>
    <mergeCell ref="DB66:DR66"/>
    <mergeCell ref="DB67:DR67"/>
    <mergeCell ref="DB68:DR68"/>
    <mergeCell ref="DB69:DR69"/>
    <mergeCell ref="DB70:DR70"/>
    <mergeCell ref="DB71:DR71"/>
    <mergeCell ref="DB72:DR72"/>
    <mergeCell ref="DB73:DR73"/>
    <mergeCell ref="DB55:DR55"/>
    <mergeCell ref="DB56:DR56"/>
    <mergeCell ref="DB57:DR57"/>
    <mergeCell ref="DB58:DR58"/>
    <mergeCell ref="DB59:DR59"/>
    <mergeCell ref="DB60:DR60"/>
    <mergeCell ref="DB61:DR61"/>
    <mergeCell ref="DB62:DR62"/>
    <mergeCell ref="DB63:DR63"/>
    <mergeCell ref="DB45:DR45"/>
    <mergeCell ref="DB46:DR46"/>
    <mergeCell ref="DB47:DR47"/>
    <mergeCell ref="DB49:DR49"/>
    <mergeCell ref="DB50:DR50"/>
    <mergeCell ref="DB51:DR51"/>
    <mergeCell ref="DB52:DR52"/>
    <mergeCell ref="DB53:DR53"/>
    <mergeCell ref="DB54:DR54"/>
    <mergeCell ref="DB36:DR36"/>
    <mergeCell ref="DB37:DR37"/>
    <mergeCell ref="DB38:DR38"/>
    <mergeCell ref="DB39:DR39"/>
    <mergeCell ref="DB40:DR40"/>
    <mergeCell ref="DB41:DR41"/>
    <mergeCell ref="DB42:DR42"/>
    <mergeCell ref="DB43:DR43"/>
    <mergeCell ref="DB44:DR44"/>
    <mergeCell ref="DB27:DR27"/>
    <mergeCell ref="DB28:DR28"/>
    <mergeCell ref="DB29:DR29"/>
    <mergeCell ref="DB30:DR30"/>
    <mergeCell ref="DB31:DR31"/>
    <mergeCell ref="DB32:DR32"/>
    <mergeCell ref="DB33:DR33"/>
    <mergeCell ref="DB34:DR34"/>
    <mergeCell ref="DB35:DR35"/>
    <mergeCell ref="AP6:BD6"/>
    <mergeCell ref="BE6:BM6"/>
    <mergeCell ref="BN6:CN6"/>
    <mergeCell ref="CO6:DA6"/>
    <mergeCell ref="CA22:CD22"/>
    <mergeCell ref="CN22:CQ22"/>
    <mergeCell ref="CK24:DA24"/>
    <mergeCell ref="CK26:DA26"/>
    <mergeCell ref="K24:BD24"/>
    <mergeCell ref="BE24:BS24"/>
    <mergeCell ref="BT24:CJ24"/>
    <mergeCell ref="DB21:DF21"/>
    <mergeCell ref="DG21:DR21"/>
    <mergeCell ref="DE22:DH22"/>
    <mergeCell ref="DI22:DL22"/>
    <mergeCell ref="DM22:DO22"/>
    <mergeCell ref="DB24:DR24"/>
    <mergeCell ref="DB26:DR26"/>
    <mergeCell ref="A25:DR25"/>
    <mergeCell ref="L26:BD26"/>
    <mergeCell ref="A24:J24"/>
    <mergeCell ref="A26:J26"/>
    <mergeCell ref="A21:J23"/>
    <mergeCell ref="K21:BD23"/>
    <mergeCell ref="BE21:BS23"/>
    <mergeCell ref="BT21:BX21"/>
    <mergeCell ref="BW22:BZ22"/>
    <mergeCell ref="CK21:CO21"/>
    <mergeCell ref="CR22:CU22"/>
    <mergeCell ref="BE26:BS26"/>
    <mergeCell ref="CP21:DA21"/>
    <mergeCell ref="BY21:CJ21"/>
    <mergeCell ref="BT26:CJ26"/>
    <mergeCell ref="G86:I86"/>
    <mergeCell ref="BP83:DA83"/>
    <mergeCell ref="BE82:BS82"/>
    <mergeCell ref="BT82:CJ82"/>
    <mergeCell ref="CK82:DA82"/>
    <mergeCell ref="BU19:CI19"/>
    <mergeCell ref="BE81:BS81"/>
    <mergeCell ref="BT81:CJ81"/>
    <mergeCell ref="CK81:DA81"/>
    <mergeCell ref="CE22:CG22"/>
    <mergeCell ref="CV22:CX22"/>
    <mergeCell ref="A75:J75"/>
    <mergeCell ref="L75:BD75"/>
    <mergeCell ref="BE75:BS75"/>
    <mergeCell ref="BT75:CJ75"/>
    <mergeCell ref="A71:J71"/>
    <mergeCell ref="L71:BD71"/>
    <mergeCell ref="BE71:BS71"/>
    <mergeCell ref="BT71:CJ71"/>
    <mergeCell ref="A79:J79"/>
    <mergeCell ref="L79:BD79"/>
    <mergeCell ref="BE79:BS79"/>
    <mergeCell ref="A76:J76"/>
    <mergeCell ref="A66:J66"/>
    <mergeCell ref="A67:J67"/>
    <mergeCell ref="L67:BD67"/>
    <mergeCell ref="A73:J73"/>
    <mergeCell ref="L73:BD73"/>
    <mergeCell ref="BE73:BS73"/>
    <mergeCell ref="BT73:CJ73"/>
    <mergeCell ref="A72:J72"/>
    <mergeCell ref="L72:BD72"/>
    <mergeCell ref="BE72:BS72"/>
    <mergeCell ref="BT72:CJ72"/>
    <mergeCell ref="A69:J69"/>
    <mergeCell ref="L69:BD69"/>
    <mergeCell ref="BE69:BS69"/>
    <mergeCell ref="BT69:CJ69"/>
    <mergeCell ref="A70:J70"/>
    <mergeCell ref="L70:BD70"/>
    <mergeCell ref="BE70:BS70"/>
    <mergeCell ref="BT70:CJ70"/>
    <mergeCell ref="A68:J68"/>
    <mergeCell ref="BT68:CJ68"/>
    <mergeCell ref="L65:BD65"/>
    <mergeCell ref="BE65:BS65"/>
    <mergeCell ref="BT65:CJ65"/>
    <mergeCell ref="CK65:DA65"/>
    <mergeCell ref="A63:J63"/>
    <mergeCell ref="L63:BD63"/>
    <mergeCell ref="BE63:BS63"/>
    <mergeCell ref="BT63:CJ63"/>
    <mergeCell ref="A64:DA64"/>
    <mergeCell ref="A65:J65"/>
    <mergeCell ref="CK63:DA63"/>
    <mergeCell ref="A61:J61"/>
    <mergeCell ref="L61:BD61"/>
    <mergeCell ref="BE61:BS61"/>
    <mergeCell ref="BT61:CJ61"/>
    <mergeCell ref="A60:J60"/>
    <mergeCell ref="CK62:DA62"/>
    <mergeCell ref="A56:J56"/>
    <mergeCell ref="L56:BD56"/>
    <mergeCell ref="BE56:BS56"/>
    <mergeCell ref="BT56:CJ56"/>
    <mergeCell ref="A62:J62"/>
    <mergeCell ref="L62:BD62"/>
    <mergeCell ref="BE62:BS62"/>
    <mergeCell ref="BT62:CJ62"/>
    <mergeCell ref="CK59:DA59"/>
    <mergeCell ref="CK61:DA61"/>
    <mergeCell ref="CK60:DA60"/>
    <mergeCell ref="L60:BD60"/>
    <mergeCell ref="BE60:BS60"/>
    <mergeCell ref="BT60:CJ60"/>
    <mergeCell ref="A57:J57"/>
    <mergeCell ref="L57:BD57"/>
    <mergeCell ref="BE57:BS57"/>
    <mergeCell ref="BT57:CJ57"/>
    <mergeCell ref="A58:J58"/>
    <mergeCell ref="A59:J59"/>
    <mergeCell ref="L59:BD59"/>
    <mergeCell ref="BE59:BS59"/>
    <mergeCell ref="BT59:CJ59"/>
    <mergeCell ref="A54:J54"/>
    <mergeCell ref="L54:BD54"/>
    <mergeCell ref="BE54:BS54"/>
    <mergeCell ref="BT54:CJ54"/>
    <mergeCell ref="A53:J53"/>
    <mergeCell ref="L53:BD53"/>
    <mergeCell ref="BE53:BS53"/>
    <mergeCell ref="BT53:CJ53"/>
    <mergeCell ref="A55:J55"/>
    <mergeCell ref="L55:BD55"/>
    <mergeCell ref="BE55:BS55"/>
    <mergeCell ref="BT55:CJ55"/>
    <mergeCell ref="CK37:DA37"/>
    <mergeCell ref="A52:J52"/>
    <mergeCell ref="L52:BD52"/>
    <mergeCell ref="BE52:BS52"/>
    <mergeCell ref="BT52:CJ52"/>
    <mergeCell ref="A51:J51"/>
    <mergeCell ref="L51:BD51"/>
    <mergeCell ref="BE51:BS51"/>
    <mergeCell ref="BT51:CJ51"/>
    <mergeCell ref="A50:J50"/>
    <mergeCell ref="L50:BD50"/>
    <mergeCell ref="BE50:BS50"/>
    <mergeCell ref="BT50:CJ50"/>
    <mergeCell ref="A46:J46"/>
    <mergeCell ref="L46:BD46"/>
    <mergeCell ref="BE46:BS46"/>
    <mergeCell ref="L44:BD44"/>
    <mergeCell ref="BE44:BS44"/>
    <mergeCell ref="BT44:CJ44"/>
    <mergeCell ref="BT46:CJ46"/>
    <mergeCell ref="A49:J49"/>
    <mergeCell ref="L49:BD49"/>
    <mergeCell ref="A48:DA48"/>
    <mergeCell ref="A47:J47"/>
    <mergeCell ref="L47:BD47"/>
    <mergeCell ref="BE47:BS47"/>
    <mergeCell ref="BT47:CJ47"/>
    <mergeCell ref="L38:BD38"/>
    <mergeCell ref="BE38:BS38"/>
    <mergeCell ref="BT38:CJ38"/>
    <mergeCell ref="CK39:DA39"/>
    <mergeCell ref="L43:BD43"/>
    <mergeCell ref="BE43:BS43"/>
    <mergeCell ref="BT43:CJ43"/>
    <mergeCell ref="L42:BD42"/>
    <mergeCell ref="CK51:DA51"/>
    <mergeCell ref="L40:BD40"/>
    <mergeCell ref="BE40:BS40"/>
    <mergeCell ref="BT40:CJ40"/>
    <mergeCell ref="CK40:DA40"/>
    <mergeCell ref="L39:BD39"/>
    <mergeCell ref="L41:BD41"/>
    <mergeCell ref="BE41:BS41"/>
    <mergeCell ref="BT41:CJ41"/>
    <mergeCell ref="BE39:BS39"/>
    <mergeCell ref="BT39:CJ39"/>
    <mergeCell ref="CK41:DA41"/>
    <mergeCell ref="BE49:BS49"/>
    <mergeCell ref="BT49:CJ49"/>
    <mergeCell ref="CK49:DA49"/>
    <mergeCell ref="CK47:DA47"/>
    <mergeCell ref="L58:BD58"/>
    <mergeCell ref="BE58:BS58"/>
    <mergeCell ref="CK58:DA58"/>
    <mergeCell ref="A34:J34"/>
    <mergeCell ref="A30:J30"/>
    <mergeCell ref="A33:J33"/>
    <mergeCell ref="A38:J38"/>
    <mergeCell ref="A37:J37"/>
    <mergeCell ref="A43:J43"/>
    <mergeCell ref="A42:J42"/>
    <mergeCell ref="BE42:BS42"/>
    <mergeCell ref="BT42:CJ42"/>
    <mergeCell ref="A45:J45"/>
    <mergeCell ref="L45:BD45"/>
    <mergeCell ref="BE45:BS45"/>
    <mergeCell ref="BT45:CJ45"/>
    <mergeCell ref="A40:J40"/>
    <mergeCell ref="L37:BD37"/>
    <mergeCell ref="BE37:BS37"/>
    <mergeCell ref="BT37:CJ37"/>
    <mergeCell ref="A41:J41"/>
    <mergeCell ref="A39:J39"/>
    <mergeCell ref="CK34:DA34"/>
    <mergeCell ref="BE36:BS36"/>
    <mergeCell ref="L35:BD35"/>
    <mergeCell ref="BE31:BS31"/>
    <mergeCell ref="BT31:CJ31"/>
    <mergeCell ref="BT32:CJ32"/>
    <mergeCell ref="A36:J36"/>
    <mergeCell ref="A35:J35"/>
    <mergeCell ref="A44:J44"/>
    <mergeCell ref="BT29:CJ29"/>
    <mergeCell ref="CK52:DA52"/>
    <mergeCell ref="CK46:DA46"/>
    <mergeCell ref="CK45:DA45"/>
    <mergeCell ref="CK43:DA43"/>
    <mergeCell ref="BT36:CJ36"/>
    <mergeCell ref="L34:BD34"/>
    <mergeCell ref="BE34:BS34"/>
    <mergeCell ref="BT34:CJ34"/>
    <mergeCell ref="L33:BD33"/>
    <mergeCell ref="BE33:BS33"/>
    <mergeCell ref="BT33:CJ33"/>
    <mergeCell ref="CK33:DA33"/>
    <mergeCell ref="L36:BD36"/>
    <mergeCell ref="BE35:BS35"/>
    <mergeCell ref="BT35:CJ35"/>
    <mergeCell ref="CK38:DA38"/>
    <mergeCell ref="BT58:CJ58"/>
    <mergeCell ref="CK53:DA53"/>
    <mergeCell ref="CK54:DA54"/>
    <mergeCell ref="CK55:DA55"/>
    <mergeCell ref="CK56:DA56"/>
    <mergeCell ref="CK57:DA57"/>
    <mergeCell ref="CK35:DA35"/>
    <mergeCell ref="CK44:DA44"/>
    <mergeCell ref="CK36:DA36"/>
    <mergeCell ref="CK42:DA42"/>
    <mergeCell ref="CK50:DA50"/>
    <mergeCell ref="A27:J27"/>
    <mergeCell ref="L27:BD27"/>
    <mergeCell ref="BE27:BS27"/>
    <mergeCell ref="CK31:DA31"/>
    <mergeCell ref="A31:J31"/>
    <mergeCell ref="A32:J32"/>
    <mergeCell ref="L32:BD32"/>
    <mergeCell ref="BT28:CJ28"/>
    <mergeCell ref="A28:J28"/>
    <mergeCell ref="BT27:CJ27"/>
    <mergeCell ref="CK30:DA30"/>
    <mergeCell ref="CK27:DA27"/>
    <mergeCell ref="CK29:DA29"/>
    <mergeCell ref="CK28:DA28"/>
    <mergeCell ref="BE29:BS29"/>
    <mergeCell ref="L28:BD28"/>
    <mergeCell ref="BE28:BS28"/>
    <mergeCell ref="BT30:CJ30"/>
    <mergeCell ref="L30:BD30"/>
    <mergeCell ref="BE30:BS30"/>
    <mergeCell ref="CK73:DA73"/>
    <mergeCell ref="CK74:DA74"/>
    <mergeCell ref="CK69:DA69"/>
    <mergeCell ref="CK70:DA70"/>
    <mergeCell ref="AP4:BD5"/>
    <mergeCell ref="BE4:DA4"/>
    <mergeCell ref="BE5:BM5"/>
    <mergeCell ref="BN5:CN5"/>
    <mergeCell ref="CO5:DA5"/>
    <mergeCell ref="A8:DA8"/>
    <mergeCell ref="AM10:AQ10"/>
    <mergeCell ref="AU10:BI10"/>
    <mergeCell ref="AF10:AL10"/>
    <mergeCell ref="AR10:AT10"/>
    <mergeCell ref="BS10:BV10"/>
    <mergeCell ref="BK10:BR10"/>
    <mergeCell ref="S15:DA15"/>
    <mergeCell ref="A12:DA12"/>
    <mergeCell ref="A13:DA13"/>
    <mergeCell ref="BE32:BS32"/>
    <mergeCell ref="CK32:DA32"/>
    <mergeCell ref="L31:BD31"/>
    <mergeCell ref="A29:J29"/>
    <mergeCell ref="L29:BD29"/>
    <mergeCell ref="CK66:DA66"/>
    <mergeCell ref="BT67:CJ67"/>
    <mergeCell ref="CK67:DA67"/>
    <mergeCell ref="BE66:BS66"/>
    <mergeCell ref="CK71:DA71"/>
    <mergeCell ref="CK72:DA72"/>
    <mergeCell ref="L66:BD66"/>
    <mergeCell ref="CK68:DA68"/>
    <mergeCell ref="L68:BD68"/>
    <mergeCell ref="BE68:BS68"/>
    <mergeCell ref="BT66:CJ66"/>
    <mergeCell ref="BE67:BS67"/>
    <mergeCell ref="AH86:AK86"/>
    <mergeCell ref="A80:J80"/>
    <mergeCell ref="CK78:DA78"/>
    <mergeCell ref="Z86:AG86"/>
    <mergeCell ref="A86:B86"/>
    <mergeCell ref="C86:F86"/>
    <mergeCell ref="CK80:DA80"/>
    <mergeCell ref="CK77:DA77"/>
    <mergeCell ref="L74:BD74"/>
    <mergeCell ref="BE74:BS74"/>
    <mergeCell ref="BT74:CJ74"/>
    <mergeCell ref="BT79:CJ79"/>
    <mergeCell ref="L76:BD76"/>
    <mergeCell ref="BE76:BS76"/>
    <mergeCell ref="BT76:CJ76"/>
    <mergeCell ref="A78:J78"/>
    <mergeCell ref="L78:BD78"/>
    <mergeCell ref="BE78:BS78"/>
    <mergeCell ref="BT78:CJ78"/>
    <mergeCell ref="A77:J77"/>
    <mergeCell ref="L77:BD77"/>
    <mergeCell ref="BE77:BS77"/>
    <mergeCell ref="BT77:CJ77"/>
    <mergeCell ref="J86:X86"/>
    <mergeCell ref="A74:J74"/>
    <mergeCell ref="BP84:DA84"/>
    <mergeCell ref="A83:AN83"/>
    <mergeCell ref="A84:AN84"/>
    <mergeCell ref="AQ83:BM83"/>
    <mergeCell ref="AQ84:BM84"/>
    <mergeCell ref="CK75:DA75"/>
    <mergeCell ref="CK76:DA76"/>
    <mergeCell ref="L80:BD80"/>
    <mergeCell ref="BE80:BS80"/>
    <mergeCell ref="BT80:CJ80"/>
    <mergeCell ref="CK79:DA79"/>
  </mergeCells>
  <hyperlinks>
    <hyperlink ref="BE45:BS45" location="'48'!A1" display="'48'!A1"/>
    <hyperlink ref="BE54:BS54" location="'24'!A1" display="'24'!A1"/>
    <hyperlink ref="BE56:BS56" location="'26'!A1" display="'26'!A1"/>
    <hyperlink ref="BE59:BS59" location="'48'!A1" display="'48'!A1"/>
    <hyperlink ref="BE60:BS60" location="'48'!A1" display="'48'!A1"/>
    <hyperlink ref="BE62:BS62" location="'29'!A1" display="'29'!A1"/>
  </hyperlinks>
  <printOptions horizontalCentered="1"/>
  <pageMargins left="0.39370078740157483" right="0.39370078740157483" top="0.39370078740157483" bottom="0.39370078740157483" header="0.19685039370078741" footer="0.19685039370078741"/>
  <pageSetup paperSize="9" scale="93" fitToHeight="6" orientation="portrait" r:id="rId1"/>
  <headerFooter alignWithMargins="0"/>
  <rowBreaks count="2" manualBreakCount="2">
    <brk id="57" max="121" man="1"/>
    <brk id="86" max="10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A99"/>
  <sheetViews>
    <sheetView topLeftCell="A25" workbookViewId="0">
      <selection activeCell="BE49" sqref="BE49:BS49"/>
    </sheetView>
  </sheetViews>
  <sheetFormatPr defaultColWidth="0.85546875" defaultRowHeight="15" x14ac:dyDescent="0.25"/>
  <cols>
    <col min="1" max="16384" width="0.85546875" style="56"/>
  </cols>
  <sheetData>
    <row r="1" spans="1:105" x14ac:dyDescent="0.25">
      <c r="CY1" s="57"/>
      <c r="CZ1" s="57"/>
      <c r="DA1" s="57" t="s">
        <v>22</v>
      </c>
    </row>
    <row r="2" spans="1:105" ht="6" customHeight="1" x14ac:dyDescent="0.25"/>
    <row r="3" spans="1:105" s="3" customFormat="1" ht="18" customHeight="1" x14ac:dyDescent="0.2">
      <c r="AP3" s="392" t="s">
        <v>57</v>
      </c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  <c r="BD3" s="394"/>
      <c r="BE3" s="398" t="s">
        <v>23</v>
      </c>
      <c r="BF3" s="399"/>
      <c r="BG3" s="399"/>
      <c r="BH3" s="399"/>
      <c r="BI3" s="399"/>
      <c r="BJ3" s="399"/>
      <c r="BK3" s="399"/>
      <c r="BL3" s="399"/>
      <c r="BM3" s="399"/>
      <c r="BN3" s="399"/>
      <c r="BO3" s="399"/>
      <c r="BP3" s="399"/>
      <c r="BQ3" s="399"/>
      <c r="BR3" s="399"/>
      <c r="BS3" s="399"/>
      <c r="BT3" s="399"/>
      <c r="BU3" s="399"/>
      <c r="BV3" s="399"/>
      <c r="BW3" s="399"/>
      <c r="BX3" s="399"/>
      <c r="BY3" s="399"/>
      <c r="BZ3" s="399"/>
      <c r="CA3" s="399"/>
      <c r="CB3" s="399"/>
      <c r="CC3" s="399"/>
      <c r="CD3" s="399"/>
      <c r="CE3" s="399"/>
      <c r="CF3" s="399"/>
      <c r="CG3" s="399"/>
      <c r="CH3" s="399"/>
      <c r="CI3" s="399"/>
      <c r="CJ3" s="399"/>
      <c r="CK3" s="399"/>
      <c r="CL3" s="399"/>
      <c r="CM3" s="399"/>
      <c r="CN3" s="399"/>
      <c r="CO3" s="399"/>
      <c r="CP3" s="399"/>
      <c r="CQ3" s="399"/>
      <c r="CR3" s="399"/>
      <c r="CS3" s="399"/>
      <c r="CT3" s="399"/>
      <c r="CU3" s="399"/>
      <c r="CV3" s="399"/>
      <c r="CW3" s="399"/>
      <c r="CX3" s="399"/>
      <c r="CY3" s="399"/>
      <c r="CZ3" s="399"/>
      <c r="DA3" s="400"/>
    </row>
    <row r="4" spans="1:105" s="3" customFormat="1" ht="42.75" customHeight="1" x14ac:dyDescent="0.2">
      <c r="AP4" s="395"/>
      <c r="AQ4" s="396"/>
      <c r="AR4" s="396"/>
      <c r="AS4" s="396"/>
      <c r="AT4" s="396"/>
      <c r="AU4" s="396"/>
      <c r="AV4" s="396"/>
      <c r="AW4" s="396"/>
      <c r="AX4" s="396"/>
      <c r="AY4" s="396"/>
      <c r="AZ4" s="396"/>
      <c r="BA4" s="396"/>
      <c r="BB4" s="396"/>
      <c r="BC4" s="396"/>
      <c r="BD4" s="397"/>
      <c r="BE4" s="401" t="s">
        <v>24</v>
      </c>
      <c r="BF4" s="402"/>
      <c r="BG4" s="402"/>
      <c r="BH4" s="402"/>
      <c r="BI4" s="402"/>
      <c r="BJ4" s="402"/>
      <c r="BK4" s="402"/>
      <c r="BL4" s="402"/>
      <c r="BM4" s="403"/>
      <c r="BN4" s="402" t="s">
        <v>59</v>
      </c>
      <c r="BO4" s="402"/>
      <c r="BP4" s="402"/>
      <c r="BQ4" s="402"/>
      <c r="BR4" s="402"/>
      <c r="BS4" s="402"/>
      <c r="BT4" s="402"/>
      <c r="BU4" s="402"/>
      <c r="BV4" s="402"/>
      <c r="BW4" s="402"/>
      <c r="BX4" s="402"/>
      <c r="BY4" s="402"/>
      <c r="BZ4" s="402"/>
      <c r="CA4" s="402"/>
      <c r="CB4" s="402"/>
      <c r="CC4" s="402"/>
      <c r="CD4" s="402"/>
      <c r="CE4" s="402"/>
      <c r="CF4" s="402"/>
      <c r="CG4" s="402"/>
      <c r="CH4" s="402"/>
      <c r="CI4" s="402"/>
      <c r="CJ4" s="402"/>
      <c r="CK4" s="402"/>
      <c r="CL4" s="402"/>
      <c r="CM4" s="402"/>
      <c r="CN4" s="403"/>
      <c r="CO4" s="404" t="s">
        <v>58</v>
      </c>
      <c r="CP4" s="405"/>
      <c r="CQ4" s="405"/>
      <c r="CR4" s="405"/>
      <c r="CS4" s="405"/>
      <c r="CT4" s="405"/>
      <c r="CU4" s="405"/>
      <c r="CV4" s="405"/>
      <c r="CW4" s="405"/>
      <c r="CX4" s="405"/>
      <c r="CY4" s="405"/>
      <c r="CZ4" s="405"/>
      <c r="DA4" s="406"/>
    </row>
    <row r="5" spans="1:105" s="3" customFormat="1" ht="18" customHeight="1" x14ac:dyDescent="0.2">
      <c r="AP5" s="466" t="s">
        <v>131</v>
      </c>
      <c r="AQ5" s="467"/>
      <c r="AR5" s="467"/>
      <c r="AS5" s="467"/>
      <c r="AT5" s="467"/>
      <c r="AU5" s="467"/>
      <c r="AV5" s="467"/>
      <c r="AW5" s="467"/>
      <c r="AX5" s="467"/>
      <c r="AY5" s="467"/>
      <c r="AZ5" s="467"/>
      <c r="BA5" s="467"/>
      <c r="BB5" s="467"/>
      <c r="BC5" s="467"/>
      <c r="BD5" s="467"/>
      <c r="BE5" s="468" t="s">
        <v>132</v>
      </c>
      <c r="BF5" s="468"/>
      <c r="BG5" s="468"/>
      <c r="BH5" s="468"/>
      <c r="BI5" s="468"/>
      <c r="BJ5" s="468"/>
      <c r="BK5" s="468"/>
      <c r="BL5" s="468"/>
      <c r="BM5" s="468"/>
      <c r="BN5" s="467" t="s">
        <v>133</v>
      </c>
      <c r="BO5" s="467"/>
      <c r="BP5" s="467"/>
      <c r="BQ5" s="467"/>
      <c r="BR5" s="467"/>
      <c r="BS5" s="467"/>
      <c r="BT5" s="467"/>
      <c r="BU5" s="467"/>
      <c r="BV5" s="467"/>
      <c r="BW5" s="467"/>
      <c r="BX5" s="467"/>
      <c r="BY5" s="467"/>
      <c r="BZ5" s="467"/>
      <c r="CA5" s="467"/>
      <c r="CB5" s="467"/>
      <c r="CC5" s="467"/>
      <c r="CD5" s="467"/>
      <c r="CE5" s="467"/>
      <c r="CF5" s="467"/>
      <c r="CG5" s="467"/>
      <c r="CH5" s="467"/>
      <c r="CI5" s="467"/>
      <c r="CJ5" s="467"/>
      <c r="CK5" s="467"/>
      <c r="CL5" s="467"/>
      <c r="CM5" s="467"/>
      <c r="CN5" s="469"/>
      <c r="CO5" s="468" t="s">
        <v>139</v>
      </c>
      <c r="CP5" s="468"/>
      <c r="CQ5" s="468"/>
      <c r="CR5" s="468"/>
      <c r="CS5" s="468"/>
      <c r="CT5" s="468"/>
      <c r="CU5" s="468"/>
      <c r="CV5" s="468"/>
      <c r="CW5" s="468"/>
      <c r="CX5" s="468"/>
      <c r="CY5" s="468"/>
      <c r="CZ5" s="468"/>
      <c r="DA5" s="468"/>
    </row>
    <row r="6" spans="1:105" s="4" customFormat="1" x14ac:dyDescent="0.25"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</row>
    <row r="7" spans="1:105" s="5" customFormat="1" ht="33" customHeight="1" x14ac:dyDescent="0.25">
      <c r="A7" s="407" t="s">
        <v>661</v>
      </c>
      <c r="B7" s="407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7"/>
      <c r="AS7" s="407"/>
      <c r="AT7" s="407"/>
      <c r="AU7" s="407"/>
      <c r="AV7" s="407"/>
      <c r="AW7" s="407"/>
      <c r="AX7" s="407"/>
      <c r="AY7" s="407"/>
      <c r="AZ7" s="407"/>
      <c r="BA7" s="407"/>
      <c r="BB7" s="407"/>
      <c r="BC7" s="407"/>
      <c r="BD7" s="407"/>
      <c r="BE7" s="407"/>
      <c r="BF7" s="407"/>
      <c r="BG7" s="407"/>
      <c r="BH7" s="407"/>
      <c r="BI7" s="407"/>
      <c r="BJ7" s="407"/>
      <c r="BK7" s="407"/>
      <c r="BL7" s="407"/>
      <c r="BM7" s="407"/>
      <c r="BN7" s="407"/>
      <c r="BO7" s="407"/>
      <c r="BP7" s="407"/>
      <c r="BQ7" s="407"/>
      <c r="BR7" s="407"/>
      <c r="BS7" s="407"/>
      <c r="BT7" s="407"/>
      <c r="BU7" s="407"/>
      <c r="BV7" s="407"/>
      <c r="BW7" s="407"/>
      <c r="BX7" s="407"/>
      <c r="BY7" s="407"/>
      <c r="BZ7" s="407"/>
      <c r="CA7" s="407"/>
      <c r="CB7" s="407"/>
      <c r="CC7" s="407"/>
      <c r="CD7" s="407"/>
      <c r="CE7" s="407"/>
      <c r="CF7" s="407"/>
      <c r="CG7" s="407"/>
      <c r="CH7" s="407"/>
      <c r="CI7" s="407"/>
      <c r="CJ7" s="407"/>
      <c r="CK7" s="407"/>
      <c r="CL7" s="407"/>
      <c r="CM7" s="407"/>
      <c r="CN7" s="407"/>
      <c r="CO7" s="407"/>
      <c r="CP7" s="407"/>
      <c r="CQ7" s="407"/>
      <c r="CR7" s="407"/>
      <c r="CS7" s="407"/>
      <c r="CT7" s="407"/>
      <c r="CU7" s="407"/>
      <c r="CV7" s="407"/>
      <c r="CW7" s="407"/>
      <c r="CX7" s="407"/>
      <c r="CY7" s="407"/>
      <c r="CZ7" s="407"/>
      <c r="DA7" s="407"/>
    </row>
    <row r="8" spans="1:105" s="5" customFormat="1" ht="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</row>
    <row r="9" spans="1:105" x14ac:dyDescent="0.25">
      <c r="AL9" s="388" t="s">
        <v>1022</v>
      </c>
      <c r="AM9" s="388"/>
      <c r="AN9" s="388"/>
      <c r="AO9" s="388"/>
      <c r="AP9" s="387" t="s">
        <v>1197</v>
      </c>
      <c r="AQ9" s="387"/>
      <c r="AR9" s="387"/>
      <c r="AS9" s="387"/>
      <c r="AT9" s="387"/>
      <c r="AU9" s="387"/>
      <c r="AV9" s="387"/>
      <c r="AW9" s="387"/>
      <c r="AX9" s="387"/>
      <c r="AY9" s="387"/>
      <c r="AZ9" s="387"/>
      <c r="BA9" s="387"/>
      <c r="BB9" s="387"/>
      <c r="BC9" s="387"/>
      <c r="BD9" s="387"/>
      <c r="BF9" s="387" t="s">
        <v>1097</v>
      </c>
      <c r="BG9" s="387"/>
      <c r="BH9" s="387"/>
      <c r="BI9" s="387"/>
      <c r="BJ9" s="387"/>
      <c r="BK9" s="387"/>
      <c r="BL9" s="387"/>
      <c r="BM9" s="387"/>
      <c r="BN9" s="385" t="s">
        <v>0</v>
      </c>
      <c r="BO9" s="385"/>
      <c r="BP9" s="385"/>
      <c r="BQ9" s="385"/>
    </row>
    <row r="10" spans="1:105" ht="10.5" customHeight="1" x14ac:dyDescent="0.25"/>
    <row r="11" spans="1:105" ht="15" customHeight="1" x14ac:dyDescent="0.25">
      <c r="A11" s="374" t="s">
        <v>134</v>
      </c>
      <c r="B11" s="374"/>
      <c r="C11" s="374"/>
      <c r="D11" s="374"/>
      <c r="E11" s="374"/>
      <c r="F11" s="374"/>
      <c r="G11" s="374"/>
      <c r="H11" s="374"/>
      <c r="I11" s="374"/>
      <c r="J11" s="374"/>
      <c r="K11" s="374"/>
      <c r="L11" s="374"/>
      <c r="M11" s="374"/>
      <c r="N11" s="374"/>
      <c r="O11" s="374"/>
      <c r="P11" s="374"/>
      <c r="Q11" s="374"/>
      <c r="R11" s="374"/>
      <c r="S11" s="374"/>
      <c r="T11" s="374"/>
      <c r="U11" s="374"/>
      <c r="V11" s="374"/>
      <c r="W11" s="374"/>
      <c r="X11" s="374"/>
      <c r="Y11" s="374"/>
      <c r="Z11" s="374"/>
      <c r="AA11" s="374"/>
      <c r="AB11" s="374"/>
      <c r="AC11" s="374"/>
      <c r="AD11" s="374"/>
      <c r="AE11" s="374"/>
      <c r="AF11" s="374"/>
      <c r="AG11" s="374"/>
      <c r="AH11" s="374"/>
      <c r="AI11" s="374"/>
      <c r="AJ11" s="374"/>
      <c r="AK11" s="374"/>
      <c r="AL11" s="374"/>
      <c r="AM11" s="374"/>
      <c r="AN11" s="374"/>
      <c r="AO11" s="374"/>
      <c r="AP11" s="374"/>
      <c r="AQ11" s="374"/>
      <c r="AR11" s="374"/>
      <c r="AS11" s="374"/>
      <c r="AT11" s="374"/>
      <c r="AU11" s="374"/>
      <c r="AV11" s="374"/>
      <c r="AW11" s="374"/>
      <c r="AX11" s="374"/>
      <c r="AY11" s="374"/>
      <c r="AZ11" s="374"/>
      <c r="BA11" s="374"/>
      <c r="BB11" s="374"/>
      <c r="BC11" s="374"/>
      <c r="BD11" s="374"/>
      <c r="BE11" s="374"/>
      <c r="BF11" s="374"/>
      <c r="BG11" s="374"/>
      <c r="BH11" s="374"/>
      <c r="BI11" s="374"/>
      <c r="BJ11" s="374"/>
      <c r="BK11" s="374"/>
      <c r="BL11" s="374"/>
      <c r="BM11" s="374"/>
      <c r="BN11" s="374"/>
      <c r="BO11" s="374"/>
      <c r="BP11" s="374"/>
      <c r="BQ11" s="374"/>
      <c r="BR11" s="374"/>
      <c r="BS11" s="374"/>
      <c r="BT11" s="374"/>
      <c r="BU11" s="374"/>
      <c r="BV11" s="374"/>
      <c r="BW11" s="374"/>
      <c r="BX11" s="374"/>
      <c r="BY11" s="374"/>
      <c r="BZ11" s="374"/>
      <c r="CA11" s="374"/>
      <c r="CB11" s="374"/>
      <c r="CC11" s="374"/>
      <c r="CD11" s="374"/>
      <c r="CE11" s="374"/>
      <c r="CF11" s="374"/>
      <c r="CG11" s="374"/>
      <c r="CH11" s="374"/>
      <c r="CI11" s="374"/>
      <c r="CJ11" s="374"/>
      <c r="CK11" s="374"/>
      <c r="CL11" s="374"/>
      <c r="CM11" s="374"/>
      <c r="CN11" s="374"/>
      <c r="CO11" s="374"/>
      <c r="CP11" s="374"/>
      <c r="CQ11" s="374"/>
      <c r="CR11" s="374"/>
      <c r="CS11" s="374"/>
      <c r="CT11" s="374"/>
      <c r="CU11" s="374"/>
      <c r="CV11" s="374"/>
      <c r="CW11" s="374"/>
      <c r="CX11" s="374"/>
      <c r="CY11" s="374"/>
      <c r="CZ11" s="374"/>
      <c r="DA11" s="374"/>
    </row>
    <row r="12" spans="1:105" s="7" customFormat="1" ht="12" x14ac:dyDescent="0.2">
      <c r="A12" s="409" t="s">
        <v>61</v>
      </c>
      <c r="B12" s="409"/>
      <c r="C12" s="409"/>
      <c r="D12" s="409"/>
      <c r="E12" s="409"/>
      <c r="F12" s="409"/>
      <c r="G12" s="409"/>
      <c r="H12" s="409"/>
      <c r="I12" s="409"/>
      <c r="J12" s="409"/>
      <c r="K12" s="409"/>
      <c r="L12" s="409"/>
      <c r="M12" s="409"/>
      <c r="N12" s="409"/>
      <c r="O12" s="409"/>
      <c r="P12" s="409"/>
      <c r="Q12" s="409"/>
      <c r="R12" s="409"/>
      <c r="S12" s="409"/>
      <c r="T12" s="409"/>
      <c r="U12" s="40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09"/>
      <c r="AG12" s="40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09"/>
      <c r="AS12" s="409"/>
      <c r="AT12" s="409"/>
      <c r="AU12" s="409"/>
      <c r="AV12" s="409"/>
      <c r="AW12" s="409"/>
      <c r="AX12" s="409"/>
      <c r="AY12" s="409"/>
      <c r="AZ12" s="409"/>
      <c r="BA12" s="409"/>
      <c r="BB12" s="409"/>
      <c r="BC12" s="409"/>
      <c r="BD12" s="409"/>
      <c r="BE12" s="409"/>
      <c r="BF12" s="409"/>
      <c r="BG12" s="409"/>
      <c r="BH12" s="409"/>
      <c r="BI12" s="409"/>
      <c r="BJ12" s="409"/>
      <c r="BK12" s="409"/>
      <c r="BL12" s="409"/>
      <c r="BM12" s="409"/>
      <c r="BN12" s="409"/>
      <c r="BO12" s="409"/>
      <c r="BP12" s="409"/>
      <c r="BQ12" s="409"/>
      <c r="BR12" s="409"/>
      <c r="BS12" s="409"/>
      <c r="BT12" s="409"/>
      <c r="BU12" s="409"/>
      <c r="BV12" s="409"/>
      <c r="BW12" s="409"/>
      <c r="BX12" s="409"/>
      <c r="BY12" s="409"/>
      <c r="BZ12" s="409"/>
      <c r="CA12" s="409"/>
      <c r="CB12" s="409"/>
      <c r="CC12" s="409"/>
      <c r="CD12" s="409"/>
      <c r="CE12" s="409"/>
      <c r="CF12" s="409"/>
      <c r="CG12" s="409"/>
      <c r="CH12" s="409"/>
      <c r="CI12" s="409"/>
      <c r="CJ12" s="409"/>
      <c r="CK12" s="409"/>
      <c r="CL12" s="409"/>
      <c r="CM12" s="409"/>
      <c r="CN12" s="409"/>
      <c r="CO12" s="409"/>
      <c r="CP12" s="409"/>
      <c r="CQ12" s="409"/>
      <c r="CR12" s="409"/>
      <c r="CS12" s="409"/>
      <c r="CT12" s="409"/>
      <c r="CU12" s="409"/>
      <c r="CV12" s="409"/>
      <c r="CW12" s="409"/>
      <c r="CX12" s="409"/>
      <c r="CY12" s="409"/>
      <c r="CZ12" s="409"/>
      <c r="DA12" s="409"/>
    </row>
    <row r="13" spans="1:105" ht="10.5" customHeight="1" x14ac:dyDescent="0.2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</row>
    <row r="14" spans="1:105" x14ac:dyDescent="0.25">
      <c r="A14" s="56" t="s">
        <v>25</v>
      </c>
      <c r="S14" s="408" t="s">
        <v>135</v>
      </c>
      <c r="T14" s="408"/>
      <c r="U14" s="408"/>
      <c r="V14" s="408"/>
      <c r="W14" s="408"/>
      <c r="X14" s="408"/>
      <c r="Y14" s="408"/>
      <c r="Z14" s="408"/>
      <c r="AA14" s="408"/>
      <c r="AB14" s="408"/>
      <c r="AC14" s="408"/>
      <c r="AD14" s="408"/>
      <c r="AE14" s="408"/>
      <c r="AF14" s="408"/>
      <c r="AG14" s="408"/>
      <c r="AH14" s="408"/>
      <c r="AI14" s="408"/>
      <c r="AJ14" s="408"/>
      <c r="AK14" s="408"/>
      <c r="AL14" s="408"/>
      <c r="AM14" s="408"/>
      <c r="AN14" s="408"/>
      <c r="AO14" s="408"/>
      <c r="AP14" s="408"/>
      <c r="AQ14" s="408"/>
      <c r="AR14" s="408"/>
      <c r="AS14" s="408"/>
      <c r="AT14" s="408"/>
      <c r="AU14" s="408"/>
      <c r="AV14" s="408"/>
      <c r="AW14" s="408"/>
      <c r="AX14" s="408"/>
      <c r="AY14" s="408"/>
      <c r="AZ14" s="408"/>
      <c r="BA14" s="408"/>
      <c r="BB14" s="408"/>
      <c r="BC14" s="408"/>
      <c r="BD14" s="408"/>
      <c r="BE14" s="408"/>
      <c r="BF14" s="408"/>
      <c r="BG14" s="408"/>
      <c r="BH14" s="408"/>
      <c r="BI14" s="408"/>
      <c r="BJ14" s="408"/>
      <c r="BK14" s="408"/>
      <c r="BL14" s="408"/>
      <c r="BM14" s="408"/>
      <c r="BN14" s="408"/>
      <c r="BO14" s="408"/>
      <c r="BP14" s="408"/>
      <c r="BQ14" s="408"/>
      <c r="BR14" s="408"/>
      <c r="BS14" s="408"/>
      <c r="BT14" s="408"/>
      <c r="BU14" s="408"/>
      <c r="BV14" s="408"/>
      <c r="BW14" s="408"/>
      <c r="BX14" s="408"/>
      <c r="BY14" s="408"/>
      <c r="BZ14" s="408"/>
      <c r="CA14" s="408"/>
      <c r="CB14" s="408"/>
      <c r="CC14" s="408"/>
      <c r="CD14" s="408"/>
      <c r="CE14" s="408"/>
      <c r="CF14" s="408"/>
      <c r="CG14" s="408"/>
      <c r="CH14" s="408"/>
      <c r="CI14" s="408"/>
      <c r="CJ14" s="408"/>
      <c r="CK14" s="408"/>
      <c r="CL14" s="408"/>
      <c r="CM14" s="408"/>
      <c r="CN14" s="408"/>
      <c r="CO14" s="408"/>
      <c r="CP14" s="408"/>
      <c r="CQ14" s="408"/>
      <c r="CR14" s="408"/>
      <c r="CS14" s="408"/>
      <c r="CT14" s="408"/>
      <c r="CU14" s="408"/>
      <c r="CV14" s="408"/>
      <c r="CW14" s="408"/>
      <c r="CX14" s="408"/>
      <c r="CY14" s="408"/>
      <c r="CZ14" s="408"/>
      <c r="DA14" s="408"/>
    </row>
    <row r="15" spans="1:105" ht="10.5" customHeight="1" x14ac:dyDescent="0.25"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55"/>
      <c r="CI15" s="55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</row>
    <row r="16" spans="1:105" ht="14.1" customHeight="1" x14ac:dyDescent="0.25">
      <c r="BU16" s="71"/>
      <c r="BV16" s="72" t="s">
        <v>662</v>
      </c>
    </row>
    <row r="17" spans="1:105" ht="14.1" customHeight="1" x14ac:dyDescent="0.25">
      <c r="BU17" s="56" t="s">
        <v>26</v>
      </c>
    </row>
    <row r="18" spans="1:105" ht="14.1" customHeight="1" x14ac:dyDescent="0.25">
      <c r="BU18" s="56" t="s">
        <v>1021</v>
      </c>
    </row>
    <row r="19" spans="1:105" ht="3" customHeight="1" x14ac:dyDescent="0.25">
      <c r="DA19" s="57"/>
    </row>
    <row r="20" spans="1:105" ht="14.25" customHeight="1" x14ac:dyDescent="0.25">
      <c r="A20" s="456" t="s">
        <v>1</v>
      </c>
      <c r="B20" s="457"/>
      <c r="C20" s="457"/>
      <c r="D20" s="457"/>
      <c r="E20" s="457"/>
      <c r="F20" s="457"/>
      <c r="G20" s="457"/>
      <c r="H20" s="457"/>
      <c r="I20" s="457"/>
      <c r="J20" s="458"/>
      <c r="K20" s="465" t="s">
        <v>3</v>
      </c>
      <c r="L20" s="465"/>
      <c r="M20" s="465"/>
      <c r="N20" s="465"/>
      <c r="O20" s="465"/>
      <c r="P20" s="465"/>
      <c r="Q20" s="465"/>
      <c r="R20" s="465"/>
      <c r="S20" s="465"/>
      <c r="T20" s="465"/>
      <c r="U20" s="465"/>
      <c r="V20" s="465"/>
      <c r="W20" s="465"/>
      <c r="X20" s="465"/>
      <c r="Y20" s="465"/>
      <c r="Z20" s="465"/>
      <c r="AA20" s="465"/>
      <c r="AB20" s="465"/>
      <c r="AC20" s="465"/>
      <c r="AD20" s="465"/>
      <c r="AE20" s="465"/>
      <c r="AF20" s="465"/>
      <c r="AG20" s="465"/>
      <c r="AH20" s="465"/>
      <c r="AI20" s="465"/>
      <c r="AJ20" s="465"/>
      <c r="AK20" s="465"/>
      <c r="AL20" s="465"/>
      <c r="AM20" s="465"/>
      <c r="AN20" s="465"/>
      <c r="AO20" s="465"/>
      <c r="AP20" s="465"/>
      <c r="AQ20" s="465"/>
      <c r="AR20" s="465"/>
      <c r="AS20" s="465"/>
      <c r="AT20" s="465"/>
      <c r="AU20" s="465"/>
      <c r="AV20" s="465"/>
      <c r="AW20" s="465"/>
      <c r="AX20" s="465"/>
      <c r="AY20" s="465"/>
      <c r="AZ20" s="465"/>
      <c r="BA20" s="465"/>
      <c r="BB20" s="465"/>
      <c r="BC20" s="465"/>
      <c r="BD20" s="465"/>
      <c r="BE20" s="456" t="s">
        <v>63</v>
      </c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57"/>
      <c r="BR20" s="457"/>
      <c r="BS20" s="458"/>
      <c r="BT20" s="449" t="s">
        <v>27</v>
      </c>
      <c r="BU20" s="450"/>
      <c r="BV20" s="450"/>
      <c r="BW20" s="450"/>
      <c r="BX20" s="450"/>
      <c r="BY20" s="451" t="s">
        <v>1196</v>
      </c>
      <c r="BZ20" s="451"/>
      <c r="CA20" s="451"/>
      <c r="CB20" s="451"/>
      <c r="CC20" s="451"/>
      <c r="CD20" s="451"/>
      <c r="CE20" s="451"/>
      <c r="CF20" s="451"/>
      <c r="CG20" s="451"/>
      <c r="CH20" s="451"/>
      <c r="CI20" s="451"/>
      <c r="CJ20" s="452"/>
      <c r="CK20" s="449" t="s">
        <v>27</v>
      </c>
      <c r="CL20" s="450"/>
      <c r="CM20" s="450"/>
      <c r="CN20" s="450"/>
      <c r="CO20" s="450"/>
      <c r="CP20" s="451" t="s">
        <v>1196</v>
      </c>
      <c r="CQ20" s="451"/>
      <c r="CR20" s="451"/>
      <c r="CS20" s="451"/>
      <c r="CT20" s="451"/>
      <c r="CU20" s="451"/>
      <c r="CV20" s="451"/>
      <c r="CW20" s="451"/>
      <c r="CX20" s="451"/>
      <c r="CY20" s="451"/>
      <c r="CZ20" s="451"/>
      <c r="DA20" s="452"/>
    </row>
    <row r="21" spans="1:105" x14ac:dyDescent="0.25">
      <c r="A21" s="459"/>
      <c r="B21" s="460"/>
      <c r="C21" s="460"/>
      <c r="D21" s="460"/>
      <c r="E21" s="460"/>
      <c r="F21" s="460"/>
      <c r="G21" s="460"/>
      <c r="H21" s="460"/>
      <c r="I21" s="460"/>
      <c r="J21" s="461"/>
      <c r="K21" s="465"/>
      <c r="L21" s="465"/>
      <c r="M21" s="465"/>
      <c r="N21" s="465"/>
      <c r="O21" s="465"/>
      <c r="P21" s="465"/>
      <c r="Q21" s="465"/>
      <c r="R21" s="465"/>
      <c r="S21" s="465"/>
      <c r="T21" s="465"/>
      <c r="U21" s="465"/>
      <c r="V21" s="465"/>
      <c r="W21" s="465"/>
      <c r="X21" s="465"/>
      <c r="Y21" s="465"/>
      <c r="Z21" s="465"/>
      <c r="AA21" s="465"/>
      <c r="AB21" s="465"/>
      <c r="AC21" s="465"/>
      <c r="AD21" s="465"/>
      <c r="AE21" s="465"/>
      <c r="AF21" s="465"/>
      <c r="AG21" s="465"/>
      <c r="AH21" s="465"/>
      <c r="AI21" s="465"/>
      <c r="AJ21" s="465"/>
      <c r="AK21" s="465"/>
      <c r="AL21" s="465"/>
      <c r="AM21" s="465"/>
      <c r="AN21" s="465"/>
      <c r="AO21" s="465"/>
      <c r="AP21" s="465"/>
      <c r="AQ21" s="465"/>
      <c r="AR21" s="465"/>
      <c r="AS21" s="465"/>
      <c r="AT21" s="465"/>
      <c r="AU21" s="465"/>
      <c r="AV21" s="465"/>
      <c r="AW21" s="465"/>
      <c r="AX21" s="465"/>
      <c r="AY21" s="465"/>
      <c r="AZ21" s="465"/>
      <c r="BA21" s="465"/>
      <c r="BB21" s="465"/>
      <c r="BC21" s="465"/>
      <c r="BD21" s="465"/>
      <c r="BE21" s="459"/>
      <c r="BF21" s="460"/>
      <c r="BG21" s="460"/>
      <c r="BH21" s="460"/>
      <c r="BI21" s="460"/>
      <c r="BJ21" s="460"/>
      <c r="BK21" s="460"/>
      <c r="BL21" s="460"/>
      <c r="BM21" s="460"/>
      <c r="BN21" s="460"/>
      <c r="BO21" s="460"/>
      <c r="BP21" s="460"/>
      <c r="BQ21" s="460"/>
      <c r="BR21" s="460"/>
      <c r="BS21" s="461"/>
      <c r="BT21" s="351"/>
      <c r="BU21" s="352"/>
      <c r="BV21" s="352"/>
      <c r="BW21" s="453">
        <v>20</v>
      </c>
      <c r="BX21" s="453"/>
      <c r="BY21" s="453"/>
      <c r="BZ21" s="453"/>
      <c r="CA21" s="454" t="s">
        <v>102</v>
      </c>
      <c r="CB21" s="454"/>
      <c r="CC21" s="454"/>
      <c r="CD21" s="454"/>
      <c r="CE21" s="448" t="s">
        <v>0</v>
      </c>
      <c r="CF21" s="448"/>
      <c r="CG21" s="448"/>
      <c r="CH21" s="352"/>
      <c r="CI21" s="352"/>
      <c r="CJ21" s="353"/>
      <c r="CK21" s="351"/>
      <c r="CL21" s="352"/>
      <c r="CM21" s="352"/>
      <c r="CN21" s="453">
        <v>20</v>
      </c>
      <c r="CO21" s="453"/>
      <c r="CP21" s="453"/>
      <c r="CQ21" s="453"/>
      <c r="CR21" s="454" t="s">
        <v>101</v>
      </c>
      <c r="CS21" s="454"/>
      <c r="CT21" s="454"/>
      <c r="CU21" s="454"/>
      <c r="CV21" s="448" t="s">
        <v>0</v>
      </c>
      <c r="CW21" s="448"/>
      <c r="CX21" s="448"/>
      <c r="CY21" s="352"/>
      <c r="CZ21" s="352"/>
      <c r="DA21" s="353"/>
    </row>
    <row r="22" spans="1:105" ht="3" customHeight="1" x14ac:dyDescent="0.25">
      <c r="A22" s="462"/>
      <c r="B22" s="463"/>
      <c r="C22" s="463"/>
      <c r="D22" s="463"/>
      <c r="E22" s="463"/>
      <c r="F22" s="463"/>
      <c r="G22" s="463"/>
      <c r="H22" s="463"/>
      <c r="I22" s="463"/>
      <c r="J22" s="464"/>
      <c r="K22" s="465"/>
      <c r="L22" s="465"/>
      <c r="M22" s="465"/>
      <c r="N22" s="465"/>
      <c r="O22" s="465"/>
      <c r="P22" s="465"/>
      <c r="Q22" s="465"/>
      <c r="R22" s="465"/>
      <c r="S22" s="465"/>
      <c r="T22" s="465"/>
      <c r="U22" s="465"/>
      <c r="V22" s="465"/>
      <c r="W22" s="465"/>
      <c r="X22" s="465"/>
      <c r="Y22" s="465"/>
      <c r="Z22" s="465"/>
      <c r="AA22" s="465"/>
      <c r="AB22" s="465"/>
      <c r="AC22" s="465"/>
      <c r="AD22" s="465"/>
      <c r="AE22" s="465"/>
      <c r="AF22" s="465"/>
      <c r="AG22" s="465"/>
      <c r="AH22" s="465"/>
      <c r="AI22" s="465"/>
      <c r="AJ22" s="465"/>
      <c r="AK22" s="465"/>
      <c r="AL22" s="465"/>
      <c r="AM22" s="465"/>
      <c r="AN22" s="465"/>
      <c r="AO22" s="465"/>
      <c r="AP22" s="465"/>
      <c r="AQ22" s="465"/>
      <c r="AR22" s="465"/>
      <c r="AS22" s="465"/>
      <c r="AT22" s="465"/>
      <c r="AU22" s="465"/>
      <c r="AV22" s="465"/>
      <c r="AW22" s="465"/>
      <c r="AX22" s="465"/>
      <c r="AY22" s="465"/>
      <c r="AZ22" s="465"/>
      <c r="BA22" s="465"/>
      <c r="BB22" s="465"/>
      <c r="BC22" s="465"/>
      <c r="BD22" s="465"/>
      <c r="BE22" s="462"/>
      <c r="BF22" s="463"/>
      <c r="BG22" s="463"/>
      <c r="BH22" s="463"/>
      <c r="BI22" s="463"/>
      <c r="BJ22" s="463"/>
      <c r="BK22" s="463"/>
      <c r="BL22" s="463"/>
      <c r="BM22" s="463"/>
      <c r="BN22" s="463"/>
      <c r="BO22" s="463"/>
      <c r="BP22" s="463"/>
      <c r="BQ22" s="463"/>
      <c r="BR22" s="463"/>
      <c r="BS22" s="464"/>
      <c r="BT22" s="354"/>
      <c r="BU22" s="355"/>
      <c r="BV22" s="355"/>
      <c r="BW22" s="355"/>
      <c r="BX22" s="355"/>
      <c r="BY22" s="355"/>
      <c r="BZ22" s="355"/>
      <c r="CA22" s="355"/>
      <c r="CB22" s="355"/>
      <c r="CC22" s="355"/>
      <c r="CD22" s="355"/>
      <c r="CE22" s="355"/>
      <c r="CF22" s="355"/>
      <c r="CG22" s="355"/>
      <c r="CH22" s="355"/>
      <c r="CI22" s="355"/>
      <c r="CJ22" s="356"/>
      <c r="CK22" s="354"/>
      <c r="CL22" s="355"/>
      <c r="CM22" s="355"/>
      <c r="CN22" s="355"/>
      <c r="CO22" s="355"/>
      <c r="CP22" s="355"/>
      <c r="CQ22" s="355"/>
      <c r="CR22" s="355"/>
      <c r="CS22" s="355"/>
      <c r="CT22" s="355"/>
      <c r="CU22" s="355"/>
      <c r="CV22" s="355"/>
      <c r="CW22" s="355"/>
      <c r="CX22" s="355"/>
      <c r="CY22" s="355"/>
      <c r="CZ22" s="355"/>
      <c r="DA22" s="356"/>
    </row>
    <row r="23" spans="1:105" s="10" customFormat="1" ht="14.25" customHeight="1" x14ac:dyDescent="0.2">
      <c r="A23" s="455">
        <v>1</v>
      </c>
      <c r="B23" s="455"/>
      <c r="C23" s="455"/>
      <c r="D23" s="455"/>
      <c r="E23" s="455"/>
      <c r="F23" s="455"/>
      <c r="G23" s="455"/>
      <c r="H23" s="455"/>
      <c r="I23" s="455"/>
      <c r="J23" s="455"/>
      <c r="K23" s="455">
        <v>2</v>
      </c>
      <c r="L23" s="455"/>
      <c r="M23" s="455"/>
      <c r="N23" s="455"/>
      <c r="O23" s="455"/>
      <c r="P23" s="455"/>
      <c r="Q23" s="455"/>
      <c r="R23" s="455"/>
      <c r="S23" s="455"/>
      <c r="T23" s="455"/>
      <c r="U23" s="455"/>
      <c r="V23" s="455"/>
      <c r="W23" s="455"/>
      <c r="X23" s="455"/>
      <c r="Y23" s="455"/>
      <c r="Z23" s="455"/>
      <c r="AA23" s="455"/>
      <c r="AB23" s="455"/>
      <c r="AC23" s="455"/>
      <c r="AD23" s="455"/>
      <c r="AE23" s="455"/>
      <c r="AF23" s="455"/>
      <c r="AG23" s="455"/>
      <c r="AH23" s="455"/>
      <c r="AI23" s="455"/>
      <c r="AJ23" s="455"/>
      <c r="AK23" s="455"/>
      <c r="AL23" s="455"/>
      <c r="AM23" s="455"/>
      <c r="AN23" s="455"/>
      <c r="AO23" s="455"/>
      <c r="AP23" s="455"/>
      <c r="AQ23" s="455"/>
      <c r="AR23" s="455"/>
      <c r="AS23" s="455"/>
      <c r="AT23" s="455"/>
      <c r="AU23" s="455"/>
      <c r="AV23" s="455"/>
      <c r="AW23" s="455"/>
      <c r="AX23" s="455"/>
      <c r="AY23" s="455"/>
      <c r="AZ23" s="455"/>
      <c r="BA23" s="455"/>
      <c r="BB23" s="455"/>
      <c r="BC23" s="455"/>
      <c r="BD23" s="455"/>
      <c r="BE23" s="455">
        <v>3</v>
      </c>
      <c r="BF23" s="455"/>
      <c r="BG23" s="455"/>
      <c r="BH23" s="455"/>
      <c r="BI23" s="455"/>
      <c r="BJ23" s="455"/>
      <c r="BK23" s="455"/>
      <c r="BL23" s="455"/>
      <c r="BM23" s="455"/>
      <c r="BN23" s="455"/>
      <c r="BO23" s="455"/>
      <c r="BP23" s="455"/>
      <c r="BQ23" s="455"/>
      <c r="BR23" s="455"/>
      <c r="BS23" s="455"/>
      <c r="BT23" s="455">
        <v>4</v>
      </c>
      <c r="BU23" s="455"/>
      <c r="BV23" s="455"/>
      <c r="BW23" s="455"/>
      <c r="BX23" s="455"/>
      <c r="BY23" s="455"/>
      <c r="BZ23" s="455"/>
      <c r="CA23" s="455"/>
      <c r="CB23" s="455"/>
      <c r="CC23" s="455"/>
      <c r="CD23" s="455"/>
      <c r="CE23" s="455"/>
      <c r="CF23" s="455"/>
      <c r="CG23" s="455"/>
      <c r="CH23" s="455"/>
      <c r="CI23" s="455"/>
      <c r="CJ23" s="455"/>
      <c r="CK23" s="455">
        <v>5</v>
      </c>
      <c r="CL23" s="455"/>
      <c r="CM23" s="455"/>
      <c r="CN23" s="455"/>
      <c r="CO23" s="455"/>
      <c r="CP23" s="455"/>
      <c r="CQ23" s="455"/>
      <c r="CR23" s="455"/>
      <c r="CS23" s="455"/>
      <c r="CT23" s="455"/>
      <c r="CU23" s="455"/>
      <c r="CV23" s="455"/>
      <c r="CW23" s="455"/>
      <c r="CX23" s="455"/>
      <c r="CY23" s="455"/>
      <c r="CZ23" s="455"/>
      <c r="DA23" s="455"/>
    </row>
    <row r="24" spans="1:105" s="10" customFormat="1" ht="17.25" customHeight="1" x14ac:dyDescent="0.2">
      <c r="A24" s="430" t="s">
        <v>663</v>
      </c>
      <c r="B24" s="431"/>
      <c r="C24" s="431"/>
      <c r="D24" s="431"/>
      <c r="E24" s="431"/>
      <c r="F24" s="431"/>
      <c r="G24" s="431"/>
      <c r="H24" s="431"/>
      <c r="I24" s="431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1"/>
      <c r="AC24" s="431"/>
      <c r="AD24" s="431"/>
      <c r="AE24" s="431"/>
      <c r="AF24" s="431"/>
      <c r="AG24" s="431"/>
      <c r="AH24" s="431"/>
      <c r="AI24" s="431"/>
      <c r="AJ24" s="431"/>
      <c r="AK24" s="431"/>
      <c r="AL24" s="431"/>
      <c r="AM24" s="431"/>
      <c r="AN24" s="431"/>
      <c r="AO24" s="431"/>
      <c r="AP24" s="431"/>
      <c r="AQ24" s="431"/>
      <c r="AR24" s="431"/>
      <c r="AS24" s="431"/>
      <c r="AT24" s="431"/>
      <c r="AU24" s="431"/>
      <c r="AV24" s="431"/>
      <c r="AW24" s="431"/>
      <c r="AX24" s="431"/>
      <c r="AY24" s="431"/>
      <c r="AZ24" s="431"/>
      <c r="BA24" s="431"/>
      <c r="BB24" s="431"/>
      <c r="BC24" s="431"/>
      <c r="BD24" s="431"/>
      <c r="BE24" s="431"/>
      <c r="BF24" s="431"/>
      <c r="BG24" s="431"/>
      <c r="BH24" s="431"/>
      <c r="BI24" s="431"/>
      <c r="BJ24" s="431"/>
      <c r="BK24" s="431"/>
      <c r="BL24" s="431"/>
      <c r="BM24" s="431"/>
      <c r="BN24" s="431"/>
      <c r="BO24" s="431"/>
      <c r="BP24" s="431"/>
      <c r="BQ24" s="431"/>
      <c r="BR24" s="431"/>
      <c r="BS24" s="431"/>
      <c r="BT24" s="431"/>
      <c r="BU24" s="431"/>
      <c r="BV24" s="431"/>
      <c r="BW24" s="431"/>
      <c r="BX24" s="431"/>
      <c r="BY24" s="431"/>
      <c r="BZ24" s="431"/>
      <c r="CA24" s="431"/>
      <c r="CB24" s="431"/>
      <c r="CC24" s="431"/>
      <c r="CD24" s="431"/>
      <c r="CE24" s="431"/>
      <c r="CF24" s="431"/>
      <c r="CG24" s="431"/>
      <c r="CH24" s="431"/>
      <c r="CI24" s="431"/>
      <c r="CJ24" s="431"/>
      <c r="CK24" s="431"/>
      <c r="CL24" s="431"/>
      <c r="CM24" s="431"/>
      <c r="CN24" s="431"/>
      <c r="CO24" s="431"/>
      <c r="CP24" s="431"/>
      <c r="CQ24" s="431"/>
      <c r="CR24" s="431"/>
      <c r="CS24" s="431"/>
      <c r="CT24" s="431"/>
      <c r="CU24" s="431"/>
      <c r="CV24" s="431"/>
      <c r="CW24" s="431"/>
      <c r="CX24" s="431"/>
      <c r="CY24" s="431"/>
      <c r="CZ24" s="431"/>
      <c r="DA24" s="432"/>
    </row>
    <row r="25" spans="1:105" s="10" customFormat="1" ht="30" customHeight="1" x14ac:dyDescent="0.2">
      <c r="A25" s="416" t="s">
        <v>4</v>
      </c>
      <c r="B25" s="416"/>
      <c r="C25" s="416"/>
      <c r="D25" s="416"/>
      <c r="E25" s="416"/>
      <c r="F25" s="416"/>
      <c r="G25" s="416"/>
      <c r="H25" s="416"/>
      <c r="I25" s="416"/>
      <c r="J25" s="416"/>
      <c r="K25" s="31"/>
      <c r="L25" s="417" t="s">
        <v>664</v>
      </c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7"/>
      <c r="AC25" s="417"/>
      <c r="AD25" s="417"/>
      <c r="AE25" s="417"/>
      <c r="AF25" s="417"/>
      <c r="AG25" s="417"/>
      <c r="AH25" s="417"/>
      <c r="AI25" s="417"/>
      <c r="AJ25" s="417"/>
      <c r="AK25" s="417"/>
      <c r="AL25" s="417"/>
      <c r="AM25" s="417"/>
      <c r="AN25" s="417"/>
      <c r="AO25" s="417"/>
      <c r="AP25" s="417"/>
      <c r="AQ25" s="417"/>
      <c r="AR25" s="417"/>
      <c r="AS25" s="417"/>
      <c r="AT25" s="417"/>
      <c r="AU25" s="417"/>
      <c r="AV25" s="417"/>
      <c r="AW25" s="417"/>
      <c r="AX25" s="417"/>
      <c r="AY25" s="417"/>
      <c r="AZ25" s="417"/>
      <c r="BA25" s="417"/>
      <c r="BB25" s="417"/>
      <c r="BC25" s="417"/>
      <c r="BD25" s="418"/>
      <c r="BE25" s="419" t="s">
        <v>139</v>
      </c>
      <c r="BF25" s="419"/>
      <c r="BG25" s="419"/>
      <c r="BH25" s="419"/>
      <c r="BI25" s="419"/>
      <c r="BJ25" s="419"/>
      <c r="BK25" s="419"/>
      <c r="BL25" s="419"/>
      <c r="BM25" s="419"/>
      <c r="BN25" s="419"/>
      <c r="BO25" s="419"/>
      <c r="BP25" s="419"/>
      <c r="BQ25" s="419"/>
      <c r="BR25" s="419"/>
      <c r="BS25" s="419"/>
      <c r="BT25" s="421">
        <v>1398305.3599999999</v>
      </c>
      <c r="BU25" s="422"/>
      <c r="BV25" s="422"/>
      <c r="BW25" s="422"/>
      <c r="BX25" s="422"/>
      <c r="BY25" s="422"/>
      <c r="BZ25" s="422"/>
      <c r="CA25" s="422"/>
      <c r="CB25" s="422"/>
      <c r="CC25" s="422"/>
      <c r="CD25" s="422"/>
      <c r="CE25" s="422"/>
      <c r="CF25" s="422"/>
      <c r="CG25" s="422"/>
      <c r="CH25" s="422"/>
      <c r="CI25" s="422"/>
      <c r="CJ25" s="423"/>
      <c r="CK25" s="421">
        <v>354565.97</v>
      </c>
      <c r="CL25" s="422"/>
      <c r="CM25" s="422"/>
      <c r="CN25" s="422"/>
      <c r="CO25" s="422"/>
      <c r="CP25" s="422"/>
      <c r="CQ25" s="422"/>
      <c r="CR25" s="422"/>
      <c r="CS25" s="422"/>
      <c r="CT25" s="422"/>
      <c r="CU25" s="422"/>
      <c r="CV25" s="422"/>
      <c r="CW25" s="422"/>
      <c r="CX25" s="422"/>
      <c r="CY25" s="422"/>
      <c r="CZ25" s="422"/>
      <c r="DA25" s="423"/>
    </row>
    <row r="26" spans="1:105" s="10" customFormat="1" ht="88.5" hidden="1" customHeight="1" x14ac:dyDescent="0.2">
      <c r="A26" s="371" t="s">
        <v>5</v>
      </c>
      <c r="B26" s="371"/>
      <c r="C26" s="371"/>
      <c r="D26" s="371"/>
      <c r="E26" s="371"/>
      <c r="F26" s="371"/>
      <c r="G26" s="371"/>
      <c r="H26" s="371"/>
      <c r="I26" s="371"/>
      <c r="J26" s="371"/>
      <c r="K26" s="32"/>
      <c r="L26" s="389" t="s">
        <v>378</v>
      </c>
      <c r="M26" s="389"/>
      <c r="N26" s="389"/>
      <c r="O26" s="389"/>
      <c r="P26" s="389"/>
      <c r="Q26" s="389"/>
      <c r="R26" s="389"/>
      <c r="S26" s="389"/>
      <c r="T26" s="389"/>
      <c r="U26" s="389"/>
      <c r="V26" s="389"/>
      <c r="W26" s="389"/>
      <c r="X26" s="389"/>
      <c r="Y26" s="389"/>
      <c r="Z26" s="389"/>
      <c r="AA26" s="389"/>
      <c r="AB26" s="389"/>
      <c r="AC26" s="389"/>
      <c r="AD26" s="389"/>
      <c r="AE26" s="389"/>
      <c r="AF26" s="389"/>
      <c r="AG26" s="389"/>
      <c r="AH26" s="389"/>
      <c r="AI26" s="389"/>
      <c r="AJ26" s="389"/>
      <c r="AK26" s="389"/>
      <c r="AL26" s="389"/>
      <c r="AM26" s="389"/>
      <c r="AN26" s="389"/>
      <c r="AO26" s="389"/>
      <c r="AP26" s="389"/>
      <c r="AQ26" s="389"/>
      <c r="AR26" s="389"/>
      <c r="AS26" s="389"/>
      <c r="AT26" s="389"/>
      <c r="AU26" s="389"/>
      <c r="AV26" s="389"/>
      <c r="AW26" s="389"/>
      <c r="AX26" s="389"/>
      <c r="AY26" s="389"/>
      <c r="AZ26" s="389"/>
      <c r="BA26" s="389"/>
      <c r="BB26" s="389"/>
      <c r="BC26" s="389"/>
      <c r="BD26" s="390"/>
      <c r="BE26" s="471">
        <v>32</v>
      </c>
      <c r="BF26" s="471"/>
      <c r="BG26" s="471"/>
      <c r="BH26" s="471"/>
      <c r="BI26" s="471"/>
      <c r="BJ26" s="471"/>
      <c r="BK26" s="471"/>
      <c r="BL26" s="471"/>
      <c r="BM26" s="471"/>
      <c r="BN26" s="471"/>
      <c r="BO26" s="471"/>
      <c r="BP26" s="471"/>
      <c r="BQ26" s="471"/>
      <c r="BR26" s="471"/>
      <c r="BS26" s="471"/>
      <c r="BT26" s="376">
        <v>0</v>
      </c>
      <c r="BU26" s="377"/>
      <c r="BV26" s="377"/>
      <c r="BW26" s="377"/>
      <c r="BX26" s="377"/>
      <c r="BY26" s="377"/>
      <c r="BZ26" s="377"/>
      <c r="CA26" s="377"/>
      <c r="CB26" s="377"/>
      <c r="CC26" s="377"/>
      <c r="CD26" s="377"/>
      <c r="CE26" s="377"/>
      <c r="CF26" s="377"/>
      <c r="CG26" s="377"/>
      <c r="CH26" s="377"/>
      <c r="CI26" s="377"/>
      <c r="CJ26" s="378"/>
      <c r="CK26" s="376">
        <v>0</v>
      </c>
      <c r="CL26" s="377"/>
      <c r="CM26" s="377"/>
      <c r="CN26" s="377"/>
      <c r="CO26" s="377"/>
      <c r="CP26" s="377"/>
      <c r="CQ26" s="377"/>
      <c r="CR26" s="377"/>
      <c r="CS26" s="377"/>
      <c r="CT26" s="377"/>
      <c r="CU26" s="377"/>
      <c r="CV26" s="377"/>
      <c r="CW26" s="377"/>
      <c r="CX26" s="377"/>
      <c r="CY26" s="377"/>
      <c r="CZ26" s="377"/>
      <c r="DA26" s="378"/>
    </row>
    <row r="27" spans="1:105" s="10" customFormat="1" ht="103.5" hidden="1" customHeight="1" x14ac:dyDescent="0.2">
      <c r="A27" s="371" t="s">
        <v>6</v>
      </c>
      <c r="B27" s="371"/>
      <c r="C27" s="371"/>
      <c r="D27" s="371"/>
      <c r="E27" s="371"/>
      <c r="F27" s="371"/>
      <c r="G27" s="371"/>
      <c r="H27" s="371"/>
      <c r="I27" s="371"/>
      <c r="J27" s="371"/>
      <c r="K27" s="32"/>
      <c r="L27" s="389" t="s">
        <v>379</v>
      </c>
      <c r="M27" s="389"/>
      <c r="N27" s="389"/>
      <c r="O27" s="389"/>
      <c r="P27" s="389"/>
      <c r="Q27" s="389"/>
      <c r="R27" s="389"/>
      <c r="S27" s="389"/>
      <c r="T27" s="389"/>
      <c r="U27" s="389"/>
      <c r="V27" s="389"/>
      <c r="W27" s="389"/>
      <c r="X27" s="389"/>
      <c r="Y27" s="389"/>
      <c r="Z27" s="389"/>
      <c r="AA27" s="389"/>
      <c r="AB27" s="389"/>
      <c r="AC27" s="389"/>
      <c r="AD27" s="389"/>
      <c r="AE27" s="389"/>
      <c r="AF27" s="389"/>
      <c r="AG27" s="389"/>
      <c r="AH27" s="389"/>
      <c r="AI27" s="389"/>
      <c r="AJ27" s="389"/>
      <c r="AK27" s="389"/>
      <c r="AL27" s="389"/>
      <c r="AM27" s="389"/>
      <c r="AN27" s="389"/>
      <c r="AO27" s="389"/>
      <c r="AP27" s="389"/>
      <c r="AQ27" s="389"/>
      <c r="AR27" s="389"/>
      <c r="AS27" s="389"/>
      <c r="AT27" s="389"/>
      <c r="AU27" s="389"/>
      <c r="AV27" s="389"/>
      <c r="AW27" s="389"/>
      <c r="AX27" s="389"/>
      <c r="AY27" s="389"/>
      <c r="AZ27" s="389"/>
      <c r="BA27" s="389"/>
      <c r="BB27" s="389"/>
      <c r="BC27" s="389"/>
      <c r="BD27" s="390"/>
      <c r="BE27" s="391">
        <v>33</v>
      </c>
      <c r="BF27" s="391"/>
      <c r="BG27" s="391"/>
      <c r="BH27" s="391"/>
      <c r="BI27" s="391"/>
      <c r="BJ27" s="391"/>
      <c r="BK27" s="391"/>
      <c r="BL27" s="391"/>
      <c r="BM27" s="391"/>
      <c r="BN27" s="391"/>
      <c r="BO27" s="391"/>
      <c r="BP27" s="391"/>
      <c r="BQ27" s="391"/>
      <c r="BR27" s="391"/>
      <c r="BS27" s="391"/>
      <c r="BT27" s="376">
        <v>0</v>
      </c>
      <c r="BU27" s="377"/>
      <c r="BV27" s="377"/>
      <c r="BW27" s="377"/>
      <c r="BX27" s="377"/>
      <c r="BY27" s="377"/>
      <c r="BZ27" s="377"/>
      <c r="CA27" s="377"/>
      <c r="CB27" s="377"/>
      <c r="CC27" s="377"/>
      <c r="CD27" s="377"/>
      <c r="CE27" s="377"/>
      <c r="CF27" s="377"/>
      <c r="CG27" s="377"/>
      <c r="CH27" s="377"/>
      <c r="CI27" s="377"/>
      <c r="CJ27" s="378"/>
      <c r="CK27" s="376">
        <v>0</v>
      </c>
      <c r="CL27" s="377"/>
      <c r="CM27" s="377"/>
      <c r="CN27" s="377"/>
      <c r="CO27" s="377"/>
      <c r="CP27" s="377"/>
      <c r="CQ27" s="377"/>
      <c r="CR27" s="377"/>
      <c r="CS27" s="377"/>
      <c r="CT27" s="377"/>
      <c r="CU27" s="377"/>
      <c r="CV27" s="377"/>
      <c r="CW27" s="377"/>
      <c r="CX27" s="377"/>
      <c r="CY27" s="377"/>
      <c r="CZ27" s="377"/>
      <c r="DA27" s="378"/>
    </row>
    <row r="28" spans="1:105" s="10" customFormat="1" ht="15.75" customHeight="1" x14ac:dyDescent="0.2">
      <c r="A28" s="371" t="s">
        <v>7</v>
      </c>
      <c r="B28" s="371"/>
      <c r="C28" s="371"/>
      <c r="D28" s="371"/>
      <c r="E28" s="371"/>
      <c r="F28" s="371"/>
      <c r="G28" s="371"/>
      <c r="H28" s="371"/>
      <c r="I28" s="371"/>
      <c r="J28" s="371"/>
      <c r="K28" s="32"/>
      <c r="L28" s="389" t="s">
        <v>380</v>
      </c>
      <c r="M28" s="389"/>
      <c r="N28" s="389"/>
      <c r="O28" s="389"/>
      <c r="P28" s="389"/>
      <c r="Q28" s="389"/>
      <c r="R28" s="389"/>
      <c r="S28" s="389"/>
      <c r="T28" s="389"/>
      <c r="U28" s="389"/>
      <c r="V28" s="389"/>
      <c r="W28" s="389"/>
      <c r="X28" s="389"/>
      <c r="Y28" s="389"/>
      <c r="Z28" s="389"/>
      <c r="AA28" s="389"/>
      <c r="AB28" s="389"/>
      <c r="AC28" s="389"/>
      <c r="AD28" s="389"/>
      <c r="AE28" s="389"/>
      <c r="AF28" s="389"/>
      <c r="AG28" s="389"/>
      <c r="AH28" s="389"/>
      <c r="AI28" s="389"/>
      <c r="AJ28" s="389"/>
      <c r="AK28" s="389"/>
      <c r="AL28" s="389"/>
      <c r="AM28" s="389"/>
      <c r="AN28" s="389"/>
      <c r="AO28" s="389"/>
      <c r="AP28" s="389"/>
      <c r="AQ28" s="389"/>
      <c r="AR28" s="389"/>
      <c r="AS28" s="389"/>
      <c r="AT28" s="389"/>
      <c r="AU28" s="389"/>
      <c r="AV28" s="389"/>
      <c r="AW28" s="389"/>
      <c r="AX28" s="389"/>
      <c r="AY28" s="389"/>
      <c r="AZ28" s="389"/>
      <c r="BA28" s="389"/>
      <c r="BB28" s="389"/>
      <c r="BC28" s="389"/>
      <c r="BD28" s="390"/>
      <c r="BE28" s="437">
        <v>34</v>
      </c>
      <c r="BF28" s="437"/>
      <c r="BG28" s="437"/>
      <c r="BH28" s="437"/>
      <c r="BI28" s="437"/>
      <c r="BJ28" s="437"/>
      <c r="BK28" s="437"/>
      <c r="BL28" s="437"/>
      <c r="BM28" s="437"/>
      <c r="BN28" s="437"/>
      <c r="BO28" s="437"/>
      <c r="BP28" s="437"/>
      <c r="BQ28" s="437"/>
      <c r="BR28" s="437"/>
      <c r="BS28" s="437"/>
      <c r="BT28" s="376">
        <v>2868366.36</v>
      </c>
      <c r="BU28" s="377"/>
      <c r="BV28" s="377"/>
      <c r="BW28" s="377"/>
      <c r="BX28" s="377"/>
      <c r="BY28" s="377"/>
      <c r="BZ28" s="377"/>
      <c r="CA28" s="377"/>
      <c r="CB28" s="377"/>
      <c r="CC28" s="377"/>
      <c r="CD28" s="377"/>
      <c r="CE28" s="377"/>
      <c r="CF28" s="377"/>
      <c r="CG28" s="377"/>
      <c r="CH28" s="377"/>
      <c r="CI28" s="377"/>
      <c r="CJ28" s="378"/>
      <c r="CK28" s="376">
        <v>1733158.97</v>
      </c>
      <c r="CL28" s="377"/>
      <c r="CM28" s="377"/>
      <c r="CN28" s="377"/>
      <c r="CO28" s="377"/>
      <c r="CP28" s="377"/>
      <c r="CQ28" s="377"/>
      <c r="CR28" s="377"/>
      <c r="CS28" s="377"/>
      <c r="CT28" s="377"/>
      <c r="CU28" s="377"/>
      <c r="CV28" s="377"/>
      <c r="CW28" s="377"/>
      <c r="CX28" s="377"/>
      <c r="CY28" s="377"/>
      <c r="CZ28" s="377"/>
      <c r="DA28" s="378"/>
    </row>
    <row r="29" spans="1:105" s="10" customFormat="1" ht="15.75" hidden="1" customHeight="1" x14ac:dyDescent="0.2">
      <c r="A29" s="371" t="s">
        <v>17</v>
      </c>
      <c r="B29" s="371"/>
      <c r="C29" s="371"/>
      <c r="D29" s="371"/>
      <c r="E29" s="371"/>
      <c r="F29" s="371"/>
      <c r="G29" s="371"/>
      <c r="H29" s="371"/>
      <c r="I29" s="371"/>
      <c r="J29" s="371"/>
      <c r="K29" s="32"/>
      <c r="L29" s="389" t="s">
        <v>381</v>
      </c>
      <c r="M29" s="389"/>
      <c r="N29" s="389"/>
      <c r="O29" s="389"/>
      <c r="P29" s="389"/>
      <c r="Q29" s="389"/>
      <c r="R29" s="389"/>
      <c r="S29" s="389"/>
      <c r="T29" s="389"/>
      <c r="U29" s="389"/>
      <c r="V29" s="389"/>
      <c r="W29" s="389"/>
      <c r="X29" s="389"/>
      <c r="Y29" s="389"/>
      <c r="Z29" s="389"/>
      <c r="AA29" s="389"/>
      <c r="AB29" s="389"/>
      <c r="AC29" s="389"/>
      <c r="AD29" s="389"/>
      <c r="AE29" s="389"/>
      <c r="AF29" s="389"/>
      <c r="AG29" s="389"/>
      <c r="AH29" s="389"/>
      <c r="AI29" s="389"/>
      <c r="AJ29" s="389"/>
      <c r="AK29" s="389"/>
      <c r="AL29" s="389"/>
      <c r="AM29" s="389"/>
      <c r="AN29" s="389"/>
      <c r="AO29" s="389"/>
      <c r="AP29" s="389"/>
      <c r="AQ29" s="389"/>
      <c r="AR29" s="389"/>
      <c r="AS29" s="389"/>
      <c r="AT29" s="389"/>
      <c r="AU29" s="389"/>
      <c r="AV29" s="389"/>
      <c r="AW29" s="389"/>
      <c r="AX29" s="389"/>
      <c r="AY29" s="389"/>
      <c r="AZ29" s="389"/>
      <c r="BA29" s="389"/>
      <c r="BB29" s="389"/>
      <c r="BC29" s="389"/>
      <c r="BD29" s="390"/>
      <c r="BE29" s="391"/>
      <c r="BF29" s="391"/>
      <c r="BG29" s="391"/>
      <c r="BH29" s="391"/>
      <c r="BI29" s="391"/>
      <c r="BJ29" s="391"/>
      <c r="BK29" s="391"/>
      <c r="BL29" s="391"/>
      <c r="BM29" s="391"/>
      <c r="BN29" s="391"/>
      <c r="BO29" s="391"/>
      <c r="BP29" s="391"/>
      <c r="BQ29" s="391"/>
      <c r="BR29" s="391"/>
      <c r="BS29" s="391"/>
      <c r="BT29" s="376">
        <v>0</v>
      </c>
      <c r="BU29" s="377"/>
      <c r="BV29" s="377"/>
      <c r="BW29" s="377"/>
      <c r="BX29" s="377"/>
      <c r="BY29" s="377"/>
      <c r="BZ29" s="377"/>
      <c r="CA29" s="377"/>
      <c r="CB29" s="377"/>
      <c r="CC29" s="377"/>
      <c r="CD29" s="377"/>
      <c r="CE29" s="377"/>
      <c r="CF29" s="377"/>
      <c r="CG29" s="377"/>
      <c r="CH29" s="377"/>
      <c r="CI29" s="377"/>
      <c r="CJ29" s="378"/>
      <c r="CK29" s="376">
        <v>0</v>
      </c>
      <c r="CL29" s="377"/>
      <c r="CM29" s="377"/>
      <c r="CN29" s="377"/>
      <c r="CO29" s="377"/>
      <c r="CP29" s="377"/>
      <c r="CQ29" s="377"/>
      <c r="CR29" s="377"/>
      <c r="CS29" s="377"/>
      <c r="CT29" s="377"/>
      <c r="CU29" s="377"/>
      <c r="CV29" s="377"/>
      <c r="CW29" s="377"/>
      <c r="CX29" s="377"/>
      <c r="CY29" s="377"/>
      <c r="CZ29" s="377"/>
      <c r="DA29" s="378"/>
    </row>
    <row r="30" spans="1:105" s="10" customFormat="1" ht="75" hidden="1" customHeight="1" x14ac:dyDescent="0.2">
      <c r="A30" s="371" t="s">
        <v>8</v>
      </c>
      <c r="B30" s="371"/>
      <c r="C30" s="371"/>
      <c r="D30" s="371"/>
      <c r="E30" s="371"/>
      <c r="F30" s="371"/>
      <c r="G30" s="371"/>
      <c r="H30" s="371"/>
      <c r="I30" s="371"/>
      <c r="J30" s="371"/>
      <c r="K30" s="32"/>
      <c r="L30" s="389" t="s">
        <v>382</v>
      </c>
      <c r="M30" s="389"/>
      <c r="N30" s="389"/>
      <c r="O30" s="389"/>
      <c r="P30" s="389"/>
      <c r="Q30" s="389"/>
      <c r="R30" s="389"/>
      <c r="S30" s="389"/>
      <c r="T30" s="389"/>
      <c r="U30" s="389"/>
      <c r="V30" s="389"/>
      <c r="W30" s="389"/>
      <c r="X30" s="389"/>
      <c r="Y30" s="389"/>
      <c r="Z30" s="389"/>
      <c r="AA30" s="389"/>
      <c r="AB30" s="389"/>
      <c r="AC30" s="389"/>
      <c r="AD30" s="389"/>
      <c r="AE30" s="389"/>
      <c r="AF30" s="389"/>
      <c r="AG30" s="389"/>
      <c r="AH30" s="389"/>
      <c r="AI30" s="389"/>
      <c r="AJ30" s="389"/>
      <c r="AK30" s="389"/>
      <c r="AL30" s="389"/>
      <c r="AM30" s="389"/>
      <c r="AN30" s="389"/>
      <c r="AO30" s="389"/>
      <c r="AP30" s="389"/>
      <c r="AQ30" s="389"/>
      <c r="AR30" s="389"/>
      <c r="AS30" s="389"/>
      <c r="AT30" s="389"/>
      <c r="AU30" s="389"/>
      <c r="AV30" s="389"/>
      <c r="AW30" s="389"/>
      <c r="AX30" s="389"/>
      <c r="AY30" s="389"/>
      <c r="AZ30" s="389"/>
      <c r="BA30" s="389"/>
      <c r="BB30" s="389"/>
      <c r="BC30" s="389"/>
      <c r="BD30" s="390"/>
      <c r="BE30" s="391">
        <v>35</v>
      </c>
      <c r="BF30" s="391"/>
      <c r="BG30" s="391"/>
      <c r="BH30" s="391"/>
      <c r="BI30" s="391"/>
      <c r="BJ30" s="391"/>
      <c r="BK30" s="391"/>
      <c r="BL30" s="391"/>
      <c r="BM30" s="391"/>
      <c r="BN30" s="391"/>
      <c r="BO30" s="391"/>
      <c r="BP30" s="391"/>
      <c r="BQ30" s="391"/>
      <c r="BR30" s="391"/>
      <c r="BS30" s="391"/>
      <c r="BT30" s="376">
        <v>0</v>
      </c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8"/>
      <c r="CK30" s="376">
        <v>0</v>
      </c>
      <c r="CL30" s="377"/>
      <c r="CM30" s="377"/>
      <c r="CN30" s="377"/>
      <c r="CO30" s="377"/>
      <c r="CP30" s="377"/>
      <c r="CQ30" s="377"/>
      <c r="CR30" s="377"/>
      <c r="CS30" s="377"/>
      <c r="CT30" s="377"/>
      <c r="CU30" s="377"/>
      <c r="CV30" s="377"/>
      <c r="CW30" s="377"/>
      <c r="CX30" s="377"/>
      <c r="CY30" s="377"/>
      <c r="CZ30" s="377"/>
      <c r="DA30" s="378"/>
    </row>
    <row r="31" spans="1:105" s="10" customFormat="1" ht="75" hidden="1" customHeight="1" x14ac:dyDescent="0.2">
      <c r="A31" s="371" t="s">
        <v>9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2"/>
      <c r="L31" s="389" t="s">
        <v>383</v>
      </c>
      <c r="M31" s="389"/>
      <c r="N31" s="389"/>
      <c r="O31" s="389"/>
      <c r="P31" s="389"/>
      <c r="Q31" s="389"/>
      <c r="R31" s="389"/>
      <c r="S31" s="389"/>
      <c r="T31" s="389"/>
      <c r="U31" s="389"/>
      <c r="V31" s="389"/>
      <c r="W31" s="389"/>
      <c r="X31" s="389"/>
      <c r="Y31" s="389"/>
      <c r="Z31" s="389"/>
      <c r="AA31" s="389"/>
      <c r="AB31" s="389"/>
      <c r="AC31" s="389"/>
      <c r="AD31" s="389"/>
      <c r="AE31" s="389"/>
      <c r="AF31" s="389"/>
      <c r="AG31" s="389"/>
      <c r="AH31" s="389"/>
      <c r="AI31" s="389"/>
      <c r="AJ31" s="389"/>
      <c r="AK31" s="389"/>
      <c r="AL31" s="389"/>
      <c r="AM31" s="389"/>
      <c r="AN31" s="389"/>
      <c r="AO31" s="389"/>
      <c r="AP31" s="389"/>
      <c r="AQ31" s="389"/>
      <c r="AR31" s="389"/>
      <c r="AS31" s="389"/>
      <c r="AT31" s="389"/>
      <c r="AU31" s="389"/>
      <c r="AV31" s="389"/>
      <c r="AW31" s="389"/>
      <c r="AX31" s="389"/>
      <c r="AY31" s="389"/>
      <c r="AZ31" s="389"/>
      <c r="BA31" s="389"/>
      <c r="BB31" s="389"/>
      <c r="BC31" s="389"/>
      <c r="BD31" s="390"/>
      <c r="BE31" s="391">
        <v>36</v>
      </c>
      <c r="BF31" s="391"/>
      <c r="BG31" s="391"/>
      <c r="BH31" s="391"/>
      <c r="BI31" s="391"/>
      <c r="BJ31" s="391"/>
      <c r="BK31" s="391"/>
      <c r="BL31" s="391"/>
      <c r="BM31" s="391"/>
      <c r="BN31" s="391"/>
      <c r="BO31" s="391"/>
      <c r="BP31" s="391"/>
      <c r="BQ31" s="391"/>
      <c r="BR31" s="391"/>
      <c r="BS31" s="391"/>
      <c r="BT31" s="376">
        <v>0</v>
      </c>
      <c r="BU31" s="377"/>
      <c r="BV31" s="377"/>
      <c r="BW31" s="377"/>
      <c r="BX31" s="377"/>
      <c r="BY31" s="377"/>
      <c r="BZ31" s="377"/>
      <c r="CA31" s="377"/>
      <c r="CB31" s="377"/>
      <c r="CC31" s="377"/>
      <c r="CD31" s="377"/>
      <c r="CE31" s="377"/>
      <c r="CF31" s="377"/>
      <c r="CG31" s="377"/>
      <c r="CH31" s="377"/>
      <c r="CI31" s="377"/>
      <c r="CJ31" s="378"/>
      <c r="CK31" s="376">
        <v>0</v>
      </c>
      <c r="CL31" s="377"/>
      <c r="CM31" s="377"/>
      <c r="CN31" s="377"/>
      <c r="CO31" s="377"/>
      <c r="CP31" s="377"/>
      <c r="CQ31" s="377"/>
      <c r="CR31" s="377"/>
      <c r="CS31" s="377"/>
      <c r="CT31" s="377"/>
      <c r="CU31" s="377"/>
      <c r="CV31" s="377"/>
      <c r="CW31" s="377"/>
      <c r="CX31" s="377"/>
      <c r="CY31" s="377"/>
      <c r="CZ31" s="377"/>
      <c r="DA31" s="378"/>
    </row>
    <row r="32" spans="1:105" s="10" customFormat="1" ht="75" hidden="1" customHeight="1" x14ac:dyDescent="0.2">
      <c r="A32" s="371" t="s">
        <v>10</v>
      </c>
      <c r="B32" s="371"/>
      <c r="C32" s="371"/>
      <c r="D32" s="371"/>
      <c r="E32" s="371"/>
      <c r="F32" s="371"/>
      <c r="G32" s="371"/>
      <c r="H32" s="371"/>
      <c r="I32" s="371"/>
      <c r="J32" s="371"/>
      <c r="K32" s="32"/>
      <c r="L32" s="389" t="s">
        <v>384</v>
      </c>
      <c r="M32" s="389"/>
      <c r="N32" s="389"/>
      <c r="O32" s="389"/>
      <c r="P32" s="389"/>
      <c r="Q32" s="389"/>
      <c r="R32" s="389"/>
      <c r="S32" s="389"/>
      <c r="T32" s="389"/>
      <c r="U32" s="389"/>
      <c r="V32" s="389"/>
      <c r="W32" s="389"/>
      <c r="X32" s="389"/>
      <c r="Y32" s="389"/>
      <c r="Z32" s="389"/>
      <c r="AA32" s="389"/>
      <c r="AB32" s="389"/>
      <c r="AC32" s="389"/>
      <c r="AD32" s="389"/>
      <c r="AE32" s="389"/>
      <c r="AF32" s="389"/>
      <c r="AG32" s="389"/>
      <c r="AH32" s="389"/>
      <c r="AI32" s="389"/>
      <c r="AJ32" s="389"/>
      <c r="AK32" s="389"/>
      <c r="AL32" s="389"/>
      <c r="AM32" s="389"/>
      <c r="AN32" s="389"/>
      <c r="AO32" s="389"/>
      <c r="AP32" s="389"/>
      <c r="AQ32" s="389"/>
      <c r="AR32" s="389"/>
      <c r="AS32" s="389"/>
      <c r="AT32" s="389"/>
      <c r="AU32" s="389"/>
      <c r="AV32" s="389"/>
      <c r="AW32" s="389"/>
      <c r="AX32" s="389"/>
      <c r="AY32" s="389"/>
      <c r="AZ32" s="389"/>
      <c r="BA32" s="389"/>
      <c r="BB32" s="389"/>
      <c r="BC32" s="389"/>
      <c r="BD32" s="390"/>
      <c r="BE32" s="391"/>
      <c r="BF32" s="391"/>
      <c r="BG32" s="391"/>
      <c r="BH32" s="391"/>
      <c r="BI32" s="391"/>
      <c r="BJ32" s="391"/>
      <c r="BK32" s="391"/>
      <c r="BL32" s="391"/>
      <c r="BM32" s="391"/>
      <c r="BN32" s="391"/>
      <c r="BO32" s="391"/>
      <c r="BP32" s="391"/>
      <c r="BQ32" s="391"/>
      <c r="BR32" s="391"/>
      <c r="BS32" s="391"/>
      <c r="BT32" s="376">
        <v>0</v>
      </c>
      <c r="BU32" s="377"/>
      <c r="BV32" s="377"/>
      <c r="BW32" s="377"/>
      <c r="BX32" s="377"/>
      <c r="BY32" s="377"/>
      <c r="BZ32" s="377"/>
      <c r="CA32" s="377"/>
      <c r="CB32" s="377"/>
      <c r="CC32" s="377"/>
      <c r="CD32" s="377"/>
      <c r="CE32" s="377"/>
      <c r="CF32" s="377"/>
      <c r="CG32" s="377"/>
      <c r="CH32" s="377"/>
      <c r="CI32" s="377"/>
      <c r="CJ32" s="378"/>
      <c r="CK32" s="376">
        <v>0</v>
      </c>
      <c r="CL32" s="377"/>
      <c r="CM32" s="377"/>
      <c r="CN32" s="377"/>
      <c r="CO32" s="377"/>
      <c r="CP32" s="377"/>
      <c r="CQ32" s="377"/>
      <c r="CR32" s="377"/>
      <c r="CS32" s="377"/>
      <c r="CT32" s="377"/>
      <c r="CU32" s="377"/>
      <c r="CV32" s="377"/>
      <c r="CW32" s="377"/>
      <c r="CX32" s="377"/>
      <c r="CY32" s="377"/>
      <c r="CZ32" s="377"/>
      <c r="DA32" s="378"/>
    </row>
    <row r="33" spans="1:105" s="10" customFormat="1" ht="103.5" hidden="1" customHeight="1" x14ac:dyDescent="0.2">
      <c r="A33" s="371" t="s">
        <v>11</v>
      </c>
      <c r="B33" s="371"/>
      <c r="C33" s="371"/>
      <c r="D33" s="371"/>
      <c r="E33" s="371"/>
      <c r="F33" s="371"/>
      <c r="G33" s="371"/>
      <c r="H33" s="371"/>
      <c r="I33" s="371"/>
      <c r="J33" s="371"/>
      <c r="K33" s="32"/>
      <c r="L33" s="389" t="s">
        <v>385</v>
      </c>
      <c r="M33" s="389"/>
      <c r="N33" s="389"/>
      <c r="O33" s="389"/>
      <c r="P33" s="389"/>
      <c r="Q33" s="389"/>
      <c r="R33" s="389"/>
      <c r="S33" s="389"/>
      <c r="T33" s="389"/>
      <c r="U33" s="389"/>
      <c r="V33" s="389"/>
      <c r="W33" s="389"/>
      <c r="X33" s="389"/>
      <c r="Y33" s="389"/>
      <c r="Z33" s="389"/>
      <c r="AA33" s="389"/>
      <c r="AB33" s="389"/>
      <c r="AC33" s="389"/>
      <c r="AD33" s="389"/>
      <c r="AE33" s="389"/>
      <c r="AF33" s="389"/>
      <c r="AG33" s="389"/>
      <c r="AH33" s="389"/>
      <c r="AI33" s="389"/>
      <c r="AJ33" s="389"/>
      <c r="AK33" s="389"/>
      <c r="AL33" s="389"/>
      <c r="AM33" s="389"/>
      <c r="AN33" s="389"/>
      <c r="AO33" s="389"/>
      <c r="AP33" s="389"/>
      <c r="AQ33" s="389"/>
      <c r="AR33" s="389"/>
      <c r="AS33" s="389"/>
      <c r="AT33" s="389"/>
      <c r="AU33" s="389"/>
      <c r="AV33" s="389"/>
      <c r="AW33" s="389"/>
      <c r="AX33" s="389"/>
      <c r="AY33" s="389"/>
      <c r="AZ33" s="389"/>
      <c r="BA33" s="389"/>
      <c r="BB33" s="389"/>
      <c r="BC33" s="389"/>
      <c r="BD33" s="390"/>
      <c r="BE33" s="391"/>
      <c r="BF33" s="391"/>
      <c r="BG33" s="391"/>
      <c r="BH33" s="391"/>
      <c r="BI33" s="391"/>
      <c r="BJ33" s="391"/>
      <c r="BK33" s="391"/>
      <c r="BL33" s="391"/>
      <c r="BM33" s="391"/>
      <c r="BN33" s="391"/>
      <c r="BO33" s="391"/>
      <c r="BP33" s="391"/>
      <c r="BQ33" s="391"/>
      <c r="BR33" s="391"/>
      <c r="BS33" s="391"/>
      <c r="BT33" s="376">
        <v>0</v>
      </c>
      <c r="BU33" s="377"/>
      <c r="BV33" s="377"/>
      <c r="BW33" s="377"/>
      <c r="BX33" s="377"/>
      <c r="BY33" s="377"/>
      <c r="BZ33" s="377"/>
      <c r="CA33" s="377"/>
      <c r="CB33" s="377"/>
      <c r="CC33" s="377"/>
      <c r="CD33" s="377"/>
      <c r="CE33" s="377"/>
      <c r="CF33" s="377"/>
      <c r="CG33" s="377"/>
      <c r="CH33" s="377"/>
      <c r="CI33" s="377"/>
      <c r="CJ33" s="378"/>
      <c r="CK33" s="376">
        <v>0</v>
      </c>
      <c r="CL33" s="377"/>
      <c r="CM33" s="377"/>
      <c r="CN33" s="377"/>
      <c r="CO33" s="377"/>
      <c r="CP33" s="377"/>
      <c r="CQ33" s="377"/>
      <c r="CR33" s="377"/>
      <c r="CS33" s="377"/>
      <c r="CT33" s="377"/>
      <c r="CU33" s="377"/>
      <c r="CV33" s="377"/>
      <c r="CW33" s="377"/>
      <c r="CX33" s="377"/>
      <c r="CY33" s="377"/>
      <c r="CZ33" s="377"/>
      <c r="DA33" s="378"/>
    </row>
    <row r="34" spans="1:105" s="10" customFormat="1" ht="75" customHeight="1" x14ac:dyDescent="0.2">
      <c r="A34" s="371" t="s">
        <v>12</v>
      </c>
      <c r="B34" s="371"/>
      <c r="C34" s="371"/>
      <c r="D34" s="371"/>
      <c r="E34" s="371"/>
      <c r="F34" s="371"/>
      <c r="G34" s="371"/>
      <c r="H34" s="371"/>
      <c r="I34" s="371"/>
      <c r="J34" s="371"/>
      <c r="K34" s="11"/>
      <c r="L34" s="389" t="s">
        <v>665</v>
      </c>
      <c r="M34" s="389"/>
      <c r="N34" s="389"/>
      <c r="O34" s="389"/>
      <c r="P34" s="389"/>
      <c r="Q34" s="389"/>
      <c r="R34" s="389"/>
      <c r="S34" s="389"/>
      <c r="T34" s="389"/>
      <c r="U34" s="389"/>
      <c r="V34" s="389"/>
      <c r="W34" s="389"/>
      <c r="X34" s="389"/>
      <c r="Y34" s="389"/>
      <c r="Z34" s="389"/>
      <c r="AA34" s="389"/>
      <c r="AB34" s="389"/>
      <c r="AC34" s="389"/>
      <c r="AD34" s="389"/>
      <c r="AE34" s="389"/>
      <c r="AF34" s="389"/>
      <c r="AG34" s="389"/>
      <c r="AH34" s="389"/>
      <c r="AI34" s="389"/>
      <c r="AJ34" s="389"/>
      <c r="AK34" s="389"/>
      <c r="AL34" s="389"/>
      <c r="AM34" s="389"/>
      <c r="AN34" s="389"/>
      <c r="AO34" s="389"/>
      <c r="AP34" s="389"/>
      <c r="AQ34" s="389"/>
      <c r="AR34" s="389"/>
      <c r="AS34" s="389"/>
      <c r="AT34" s="389"/>
      <c r="AU34" s="389"/>
      <c r="AV34" s="389"/>
      <c r="AW34" s="389"/>
      <c r="AX34" s="389"/>
      <c r="AY34" s="389"/>
      <c r="AZ34" s="389"/>
      <c r="BA34" s="389"/>
      <c r="BB34" s="389"/>
      <c r="BC34" s="389"/>
      <c r="BD34" s="390"/>
      <c r="BE34" s="437">
        <v>37</v>
      </c>
      <c r="BF34" s="437"/>
      <c r="BG34" s="437"/>
      <c r="BH34" s="437"/>
      <c r="BI34" s="437"/>
      <c r="BJ34" s="437"/>
      <c r="BK34" s="437"/>
      <c r="BL34" s="437"/>
      <c r="BM34" s="437"/>
      <c r="BN34" s="437"/>
      <c r="BO34" s="437"/>
      <c r="BP34" s="437"/>
      <c r="BQ34" s="437"/>
      <c r="BR34" s="437"/>
      <c r="BS34" s="437"/>
      <c r="BT34" s="376">
        <v>-1470061</v>
      </c>
      <c r="BU34" s="377"/>
      <c r="BV34" s="377"/>
      <c r="BW34" s="377"/>
      <c r="BX34" s="377"/>
      <c r="BY34" s="377"/>
      <c r="BZ34" s="377"/>
      <c r="CA34" s="377"/>
      <c r="CB34" s="377"/>
      <c r="CC34" s="377"/>
      <c r="CD34" s="377"/>
      <c r="CE34" s="377"/>
      <c r="CF34" s="377"/>
      <c r="CG34" s="377"/>
      <c r="CH34" s="377"/>
      <c r="CI34" s="377"/>
      <c r="CJ34" s="378"/>
      <c r="CK34" s="376">
        <v>-1378593</v>
      </c>
      <c r="CL34" s="377"/>
      <c r="CM34" s="377"/>
      <c r="CN34" s="377"/>
      <c r="CO34" s="377"/>
      <c r="CP34" s="377"/>
      <c r="CQ34" s="377"/>
      <c r="CR34" s="377"/>
      <c r="CS34" s="377"/>
      <c r="CT34" s="377"/>
      <c r="CU34" s="377"/>
      <c r="CV34" s="377"/>
      <c r="CW34" s="377"/>
      <c r="CX34" s="377"/>
      <c r="CY34" s="377"/>
      <c r="CZ34" s="377"/>
      <c r="DA34" s="378"/>
    </row>
    <row r="35" spans="1:105" s="10" customFormat="1" ht="88.5" hidden="1" customHeight="1" x14ac:dyDescent="0.2">
      <c r="A35" s="371" t="s">
        <v>13</v>
      </c>
      <c r="B35" s="371"/>
      <c r="C35" s="371"/>
      <c r="D35" s="371"/>
      <c r="E35" s="371"/>
      <c r="F35" s="371"/>
      <c r="G35" s="371"/>
      <c r="H35" s="371"/>
      <c r="I35" s="371"/>
      <c r="J35" s="371"/>
      <c r="K35" s="11"/>
      <c r="L35" s="389" t="s">
        <v>666</v>
      </c>
      <c r="M35" s="389"/>
      <c r="N35" s="389"/>
      <c r="O35" s="389"/>
      <c r="P35" s="389"/>
      <c r="Q35" s="389"/>
      <c r="R35" s="389"/>
      <c r="S35" s="389"/>
      <c r="T35" s="389"/>
      <c r="U35" s="389"/>
      <c r="V35" s="389"/>
      <c r="W35" s="389"/>
      <c r="X35" s="389"/>
      <c r="Y35" s="389"/>
      <c r="Z35" s="389"/>
      <c r="AA35" s="389"/>
      <c r="AB35" s="389"/>
      <c r="AC35" s="389"/>
      <c r="AD35" s="389"/>
      <c r="AE35" s="389"/>
      <c r="AF35" s="389"/>
      <c r="AG35" s="389"/>
      <c r="AH35" s="389"/>
      <c r="AI35" s="389"/>
      <c r="AJ35" s="389"/>
      <c r="AK35" s="389"/>
      <c r="AL35" s="389"/>
      <c r="AM35" s="389"/>
      <c r="AN35" s="389"/>
      <c r="AO35" s="389"/>
      <c r="AP35" s="389"/>
      <c r="AQ35" s="389"/>
      <c r="AR35" s="389"/>
      <c r="AS35" s="389"/>
      <c r="AT35" s="389"/>
      <c r="AU35" s="389"/>
      <c r="AV35" s="389"/>
      <c r="AW35" s="389"/>
      <c r="AX35" s="389"/>
      <c r="AY35" s="389"/>
      <c r="AZ35" s="389"/>
      <c r="BA35" s="389"/>
      <c r="BB35" s="389"/>
      <c r="BC35" s="389"/>
      <c r="BD35" s="390"/>
      <c r="BE35" s="391"/>
      <c r="BF35" s="391"/>
      <c r="BG35" s="391"/>
      <c r="BH35" s="391"/>
      <c r="BI35" s="391"/>
      <c r="BJ35" s="391"/>
      <c r="BK35" s="391"/>
      <c r="BL35" s="391"/>
      <c r="BM35" s="391"/>
      <c r="BN35" s="391"/>
      <c r="BO35" s="391"/>
      <c r="BP35" s="391"/>
      <c r="BQ35" s="391"/>
      <c r="BR35" s="391"/>
      <c r="BS35" s="391"/>
      <c r="BT35" s="376">
        <v>0</v>
      </c>
      <c r="BU35" s="377"/>
      <c r="BV35" s="377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8"/>
      <c r="CK35" s="376">
        <v>0</v>
      </c>
      <c r="CL35" s="377"/>
      <c r="CM35" s="377"/>
      <c r="CN35" s="377"/>
      <c r="CO35" s="377"/>
      <c r="CP35" s="377"/>
      <c r="CQ35" s="377"/>
      <c r="CR35" s="377"/>
      <c r="CS35" s="377"/>
      <c r="CT35" s="377"/>
      <c r="CU35" s="377"/>
      <c r="CV35" s="377"/>
      <c r="CW35" s="377"/>
      <c r="CX35" s="377"/>
      <c r="CY35" s="377"/>
      <c r="CZ35" s="377"/>
      <c r="DA35" s="378"/>
    </row>
    <row r="36" spans="1:105" s="10" customFormat="1" ht="45" hidden="1" customHeight="1" x14ac:dyDescent="0.2">
      <c r="A36" s="371" t="s">
        <v>14</v>
      </c>
      <c r="B36" s="371"/>
      <c r="C36" s="371"/>
      <c r="D36" s="371"/>
      <c r="E36" s="371"/>
      <c r="F36" s="371"/>
      <c r="G36" s="371"/>
      <c r="H36" s="371"/>
      <c r="I36" s="371"/>
      <c r="J36" s="371"/>
      <c r="K36" s="11"/>
      <c r="L36" s="389" t="s">
        <v>388</v>
      </c>
      <c r="M36" s="389"/>
      <c r="N36" s="389"/>
      <c r="O36" s="389"/>
      <c r="P36" s="389"/>
      <c r="Q36" s="389"/>
      <c r="R36" s="389"/>
      <c r="S36" s="389"/>
      <c r="T36" s="389"/>
      <c r="U36" s="389"/>
      <c r="V36" s="389"/>
      <c r="W36" s="389"/>
      <c r="X36" s="389"/>
      <c r="Y36" s="389"/>
      <c r="Z36" s="389"/>
      <c r="AA36" s="389"/>
      <c r="AB36" s="389"/>
      <c r="AC36" s="389"/>
      <c r="AD36" s="389"/>
      <c r="AE36" s="389"/>
      <c r="AF36" s="389"/>
      <c r="AG36" s="389"/>
      <c r="AH36" s="389"/>
      <c r="AI36" s="389"/>
      <c r="AJ36" s="389"/>
      <c r="AK36" s="389"/>
      <c r="AL36" s="389"/>
      <c r="AM36" s="389"/>
      <c r="AN36" s="389"/>
      <c r="AO36" s="389"/>
      <c r="AP36" s="389"/>
      <c r="AQ36" s="389"/>
      <c r="AR36" s="389"/>
      <c r="AS36" s="389"/>
      <c r="AT36" s="389"/>
      <c r="AU36" s="389"/>
      <c r="AV36" s="389"/>
      <c r="AW36" s="389"/>
      <c r="AX36" s="389"/>
      <c r="AY36" s="389"/>
      <c r="AZ36" s="389"/>
      <c r="BA36" s="389"/>
      <c r="BB36" s="389"/>
      <c r="BC36" s="389"/>
      <c r="BD36" s="390"/>
      <c r="BE36" s="391">
        <v>38</v>
      </c>
      <c r="BF36" s="391"/>
      <c r="BG36" s="391"/>
      <c r="BH36" s="391"/>
      <c r="BI36" s="391"/>
      <c r="BJ36" s="391"/>
      <c r="BK36" s="391"/>
      <c r="BL36" s="391"/>
      <c r="BM36" s="391"/>
      <c r="BN36" s="391"/>
      <c r="BO36" s="391"/>
      <c r="BP36" s="391"/>
      <c r="BQ36" s="391"/>
      <c r="BR36" s="391"/>
      <c r="BS36" s="391"/>
      <c r="BT36" s="376">
        <v>0</v>
      </c>
      <c r="BU36" s="377"/>
      <c r="BV36" s="377"/>
      <c r="BW36" s="377"/>
      <c r="BX36" s="377"/>
      <c r="BY36" s="377"/>
      <c r="BZ36" s="377"/>
      <c r="CA36" s="377"/>
      <c r="CB36" s="377"/>
      <c r="CC36" s="377"/>
      <c r="CD36" s="377"/>
      <c r="CE36" s="377"/>
      <c r="CF36" s="377"/>
      <c r="CG36" s="377"/>
      <c r="CH36" s="377"/>
      <c r="CI36" s="377"/>
      <c r="CJ36" s="378"/>
      <c r="CK36" s="376">
        <v>0</v>
      </c>
      <c r="CL36" s="377"/>
      <c r="CM36" s="377"/>
      <c r="CN36" s="377"/>
      <c r="CO36" s="377"/>
      <c r="CP36" s="377"/>
      <c r="CQ36" s="377"/>
      <c r="CR36" s="377"/>
      <c r="CS36" s="377"/>
      <c r="CT36" s="377"/>
      <c r="CU36" s="377"/>
      <c r="CV36" s="377"/>
      <c r="CW36" s="377"/>
      <c r="CX36" s="377"/>
      <c r="CY36" s="377"/>
      <c r="CZ36" s="377"/>
      <c r="DA36" s="378"/>
    </row>
    <row r="37" spans="1:105" s="10" customFormat="1" ht="45" hidden="1" customHeight="1" x14ac:dyDescent="0.2">
      <c r="A37" s="371" t="s">
        <v>15</v>
      </c>
      <c r="B37" s="371"/>
      <c r="C37" s="371"/>
      <c r="D37" s="371"/>
      <c r="E37" s="371"/>
      <c r="F37" s="371"/>
      <c r="G37" s="371"/>
      <c r="H37" s="371"/>
      <c r="I37" s="371"/>
      <c r="J37" s="371"/>
      <c r="K37" s="11"/>
      <c r="L37" s="389" t="s">
        <v>389</v>
      </c>
      <c r="M37" s="389"/>
      <c r="N37" s="389"/>
      <c r="O37" s="389"/>
      <c r="P37" s="389"/>
      <c r="Q37" s="389"/>
      <c r="R37" s="389"/>
      <c r="S37" s="389"/>
      <c r="T37" s="389"/>
      <c r="U37" s="389"/>
      <c r="V37" s="389"/>
      <c r="W37" s="389"/>
      <c r="X37" s="389"/>
      <c r="Y37" s="389"/>
      <c r="Z37" s="389"/>
      <c r="AA37" s="389"/>
      <c r="AB37" s="389"/>
      <c r="AC37" s="389"/>
      <c r="AD37" s="389"/>
      <c r="AE37" s="389"/>
      <c r="AF37" s="389"/>
      <c r="AG37" s="389"/>
      <c r="AH37" s="389"/>
      <c r="AI37" s="389"/>
      <c r="AJ37" s="389"/>
      <c r="AK37" s="389"/>
      <c r="AL37" s="389"/>
      <c r="AM37" s="389"/>
      <c r="AN37" s="389"/>
      <c r="AO37" s="389"/>
      <c r="AP37" s="389"/>
      <c r="AQ37" s="389"/>
      <c r="AR37" s="389"/>
      <c r="AS37" s="389"/>
      <c r="AT37" s="389"/>
      <c r="AU37" s="389"/>
      <c r="AV37" s="389"/>
      <c r="AW37" s="389"/>
      <c r="AX37" s="389"/>
      <c r="AY37" s="389"/>
      <c r="AZ37" s="389"/>
      <c r="BA37" s="389"/>
      <c r="BB37" s="389"/>
      <c r="BC37" s="389"/>
      <c r="BD37" s="390"/>
      <c r="BE37" s="391">
        <v>39</v>
      </c>
      <c r="BF37" s="391"/>
      <c r="BG37" s="391"/>
      <c r="BH37" s="391"/>
      <c r="BI37" s="391"/>
      <c r="BJ37" s="391"/>
      <c r="BK37" s="391"/>
      <c r="BL37" s="391"/>
      <c r="BM37" s="391"/>
      <c r="BN37" s="391"/>
      <c r="BO37" s="391"/>
      <c r="BP37" s="391"/>
      <c r="BQ37" s="391"/>
      <c r="BR37" s="391"/>
      <c r="BS37" s="391"/>
      <c r="BT37" s="376">
        <v>0</v>
      </c>
      <c r="BU37" s="377"/>
      <c r="BV37" s="377"/>
      <c r="BW37" s="377"/>
      <c r="BX37" s="377"/>
      <c r="BY37" s="377"/>
      <c r="BZ37" s="377"/>
      <c r="CA37" s="377"/>
      <c r="CB37" s="377"/>
      <c r="CC37" s="377"/>
      <c r="CD37" s="377"/>
      <c r="CE37" s="377"/>
      <c r="CF37" s="377"/>
      <c r="CG37" s="377"/>
      <c r="CH37" s="377"/>
      <c r="CI37" s="377"/>
      <c r="CJ37" s="378"/>
      <c r="CK37" s="376">
        <v>0</v>
      </c>
      <c r="CL37" s="377"/>
      <c r="CM37" s="377"/>
      <c r="CN37" s="377"/>
      <c r="CO37" s="377"/>
      <c r="CP37" s="377"/>
      <c r="CQ37" s="377"/>
      <c r="CR37" s="377"/>
      <c r="CS37" s="377"/>
      <c r="CT37" s="377"/>
      <c r="CU37" s="377"/>
      <c r="CV37" s="377"/>
      <c r="CW37" s="377"/>
      <c r="CX37" s="377"/>
      <c r="CY37" s="377"/>
      <c r="CZ37" s="377"/>
      <c r="DA37" s="378"/>
    </row>
    <row r="38" spans="1:105" s="10" customFormat="1" ht="45" hidden="1" customHeight="1" x14ac:dyDescent="0.2">
      <c r="A38" s="371" t="s">
        <v>16</v>
      </c>
      <c r="B38" s="371"/>
      <c r="C38" s="371"/>
      <c r="D38" s="371"/>
      <c r="E38" s="371"/>
      <c r="F38" s="371"/>
      <c r="G38" s="371"/>
      <c r="H38" s="371"/>
      <c r="I38" s="371"/>
      <c r="J38" s="371"/>
      <c r="K38" s="11"/>
      <c r="L38" s="389" t="s">
        <v>390</v>
      </c>
      <c r="M38" s="389"/>
      <c r="N38" s="389"/>
      <c r="O38" s="389"/>
      <c r="P38" s="389"/>
      <c r="Q38" s="389"/>
      <c r="R38" s="389"/>
      <c r="S38" s="389"/>
      <c r="T38" s="389"/>
      <c r="U38" s="389"/>
      <c r="V38" s="389"/>
      <c r="W38" s="389"/>
      <c r="X38" s="389"/>
      <c r="Y38" s="389"/>
      <c r="Z38" s="389"/>
      <c r="AA38" s="389"/>
      <c r="AB38" s="389"/>
      <c r="AC38" s="389"/>
      <c r="AD38" s="389"/>
      <c r="AE38" s="389"/>
      <c r="AF38" s="389"/>
      <c r="AG38" s="389"/>
      <c r="AH38" s="389"/>
      <c r="AI38" s="389"/>
      <c r="AJ38" s="389"/>
      <c r="AK38" s="389"/>
      <c r="AL38" s="389"/>
      <c r="AM38" s="389"/>
      <c r="AN38" s="389"/>
      <c r="AO38" s="389"/>
      <c r="AP38" s="389"/>
      <c r="AQ38" s="389"/>
      <c r="AR38" s="389"/>
      <c r="AS38" s="389"/>
      <c r="AT38" s="389"/>
      <c r="AU38" s="389"/>
      <c r="AV38" s="389"/>
      <c r="AW38" s="389"/>
      <c r="AX38" s="389"/>
      <c r="AY38" s="389"/>
      <c r="AZ38" s="389"/>
      <c r="BA38" s="389"/>
      <c r="BB38" s="389"/>
      <c r="BC38" s="389"/>
      <c r="BD38" s="390"/>
      <c r="BE38" s="391">
        <v>40</v>
      </c>
      <c r="BF38" s="391"/>
      <c r="BG38" s="391"/>
      <c r="BH38" s="391"/>
      <c r="BI38" s="391"/>
      <c r="BJ38" s="391"/>
      <c r="BK38" s="391"/>
      <c r="BL38" s="391"/>
      <c r="BM38" s="391"/>
      <c r="BN38" s="391"/>
      <c r="BO38" s="391"/>
      <c r="BP38" s="391"/>
      <c r="BQ38" s="391"/>
      <c r="BR38" s="391"/>
      <c r="BS38" s="391"/>
      <c r="BT38" s="376">
        <v>0</v>
      </c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8"/>
      <c r="CK38" s="376">
        <v>0</v>
      </c>
      <c r="CL38" s="377"/>
      <c r="CM38" s="377"/>
      <c r="CN38" s="377"/>
      <c r="CO38" s="377"/>
      <c r="CP38" s="377"/>
      <c r="CQ38" s="37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8"/>
    </row>
    <row r="39" spans="1:105" s="10" customFormat="1" ht="30" customHeight="1" x14ac:dyDescent="0.2">
      <c r="A39" s="371" t="s">
        <v>82</v>
      </c>
      <c r="B39" s="371"/>
      <c r="C39" s="371"/>
      <c r="D39" s="371"/>
      <c r="E39" s="371"/>
      <c r="F39" s="371"/>
      <c r="G39" s="371"/>
      <c r="H39" s="371"/>
      <c r="I39" s="371"/>
      <c r="J39" s="371"/>
      <c r="K39" s="11"/>
      <c r="L39" s="389" t="s">
        <v>391</v>
      </c>
      <c r="M39" s="389"/>
      <c r="N39" s="389"/>
      <c r="O39" s="389"/>
      <c r="P39" s="389"/>
      <c r="Q39" s="389"/>
      <c r="R39" s="389"/>
      <c r="S39" s="389"/>
      <c r="T39" s="389"/>
      <c r="U39" s="389"/>
      <c r="V39" s="389"/>
      <c r="W39" s="389"/>
      <c r="X39" s="389"/>
      <c r="Y39" s="389"/>
      <c r="Z39" s="389"/>
      <c r="AA39" s="389"/>
      <c r="AB39" s="389"/>
      <c r="AC39" s="389"/>
      <c r="AD39" s="389"/>
      <c r="AE39" s="389"/>
      <c r="AF39" s="389"/>
      <c r="AG39" s="389"/>
      <c r="AH39" s="389"/>
      <c r="AI39" s="389"/>
      <c r="AJ39" s="389"/>
      <c r="AK39" s="389"/>
      <c r="AL39" s="389"/>
      <c r="AM39" s="389"/>
      <c r="AN39" s="389"/>
      <c r="AO39" s="389"/>
      <c r="AP39" s="389"/>
      <c r="AQ39" s="389"/>
      <c r="AR39" s="389"/>
      <c r="AS39" s="389"/>
      <c r="AT39" s="389"/>
      <c r="AU39" s="389"/>
      <c r="AV39" s="389"/>
      <c r="AW39" s="389"/>
      <c r="AX39" s="389"/>
      <c r="AY39" s="389"/>
      <c r="AZ39" s="389"/>
      <c r="BA39" s="389"/>
      <c r="BB39" s="389"/>
      <c r="BC39" s="389"/>
      <c r="BD39" s="390"/>
      <c r="BE39" s="437">
        <v>41</v>
      </c>
      <c r="BF39" s="437"/>
      <c r="BG39" s="437"/>
      <c r="BH39" s="437"/>
      <c r="BI39" s="437"/>
      <c r="BJ39" s="437"/>
      <c r="BK39" s="437"/>
      <c r="BL39" s="437"/>
      <c r="BM39" s="437"/>
      <c r="BN39" s="437"/>
      <c r="BO39" s="437"/>
      <c r="BP39" s="437"/>
      <c r="BQ39" s="437"/>
      <c r="BR39" s="437"/>
      <c r="BS39" s="437"/>
      <c r="BT39" s="376">
        <v>4404177.97</v>
      </c>
      <c r="BU39" s="377"/>
      <c r="BV39" s="377"/>
      <c r="BW39" s="377"/>
      <c r="BX39" s="377"/>
      <c r="BY39" s="377"/>
      <c r="BZ39" s="377"/>
      <c r="CA39" s="377"/>
      <c r="CB39" s="377"/>
      <c r="CC39" s="377"/>
      <c r="CD39" s="377"/>
      <c r="CE39" s="377"/>
      <c r="CF39" s="377"/>
      <c r="CG39" s="377"/>
      <c r="CH39" s="377"/>
      <c r="CI39" s="377"/>
      <c r="CJ39" s="378"/>
      <c r="CK39" s="376">
        <v>8685480.8399999999</v>
      </c>
      <c r="CL39" s="377"/>
      <c r="CM39" s="377"/>
      <c r="CN39" s="377"/>
      <c r="CO39" s="377"/>
      <c r="CP39" s="377"/>
      <c r="CQ39" s="377"/>
      <c r="CR39" s="377"/>
      <c r="CS39" s="377"/>
      <c r="CT39" s="377"/>
      <c r="CU39" s="377"/>
      <c r="CV39" s="377"/>
      <c r="CW39" s="377"/>
      <c r="CX39" s="377"/>
      <c r="CY39" s="377"/>
      <c r="CZ39" s="377"/>
      <c r="DA39" s="378"/>
    </row>
    <row r="40" spans="1:105" s="10" customFormat="1" ht="15.75" customHeight="1" x14ac:dyDescent="0.2">
      <c r="A40" s="371" t="s">
        <v>84</v>
      </c>
      <c r="B40" s="371"/>
      <c r="C40" s="371"/>
      <c r="D40" s="371"/>
      <c r="E40" s="371"/>
      <c r="F40" s="371"/>
      <c r="G40" s="371"/>
      <c r="H40" s="371"/>
      <c r="I40" s="371"/>
      <c r="J40" s="371"/>
      <c r="K40" s="11"/>
      <c r="L40" s="389" t="s">
        <v>392</v>
      </c>
      <c r="M40" s="389"/>
      <c r="N40" s="389"/>
      <c r="O40" s="389"/>
      <c r="P40" s="389"/>
      <c r="Q40" s="389"/>
      <c r="R40" s="389"/>
      <c r="S40" s="389"/>
      <c r="T40" s="389"/>
      <c r="U40" s="389"/>
      <c r="V40" s="389"/>
      <c r="W40" s="389"/>
      <c r="X40" s="389"/>
      <c r="Y40" s="389"/>
      <c r="Z40" s="389"/>
      <c r="AA40" s="389"/>
      <c r="AB40" s="389"/>
      <c r="AC40" s="389"/>
      <c r="AD40" s="389"/>
      <c r="AE40" s="389"/>
      <c r="AF40" s="389"/>
      <c r="AG40" s="389"/>
      <c r="AH40" s="389"/>
      <c r="AI40" s="389"/>
      <c r="AJ40" s="389"/>
      <c r="AK40" s="389"/>
      <c r="AL40" s="389"/>
      <c r="AM40" s="389"/>
      <c r="AN40" s="389"/>
      <c r="AO40" s="389"/>
      <c r="AP40" s="389"/>
      <c r="AQ40" s="389"/>
      <c r="AR40" s="389"/>
      <c r="AS40" s="389"/>
      <c r="AT40" s="389"/>
      <c r="AU40" s="389"/>
      <c r="AV40" s="389"/>
      <c r="AW40" s="389"/>
      <c r="AX40" s="389"/>
      <c r="AY40" s="389"/>
      <c r="AZ40" s="389"/>
      <c r="BA40" s="389"/>
      <c r="BB40" s="389"/>
      <c r="BC40" s="389"/>
      <c r="BD40" s="390"/>
      <c r="BE40" s="437">
        <v>42</v>
      </c>
      <c r="BF40" s="437"/>
      <c r="BG40" s="437"/>
      <c r="BH40" s="437"/>
      <c r="BI40" s="437"/>
      <c r="BJ40" s="437"/>
      <c r="BK40" s="437"/>
      <c r="BL40" s="437"/>
      <c r="BM40" s="437"/>
      <c r="BN40" s="437"/>
      <c r="BO40" s="437"/>
      <c r="BP40" s="437"/>
      <c r="BQ40" s="437"/>
      <c r="BR40" s="437"/>
      <c r="BS40" s="437"/>
      <c r="BT40" s="376">
        <v>-2488022.9900000002</v>
      </c>
      <c r="BU40" s="377"/>
      <c r="BV40" s="377"/>
      <c r="BW40" s="377"/>
      <c r="BX40" s="377"/>
      <c r="BY40" s="377"/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8"/>
      <c r="CK40" s="376">
        <v>-1321726.6099999999</v>
      </c>
      <c r="CL40" s="377"/>
      <c r="CM40" s="377"/>
      <c r="CN40" s="377"/>
      <c r="CO40" s="377"/>
      <c r="CP40" s="377"/>
      <c r="CQ40" s="377"/>
      <c r="CR40" s="377"/>
      <c r="CS40" s="377"/>
      <c r="CT40" s="377"/>
      <c r="CU40" s="377"/>
      <c r="CV40" s="377"/>
      <c r="CW40" s="377"/>
      <c r="CX40" s="377"/>
      <c r="CY40" s="377"/>
      <c r="CZ40" s="377"/>
      <c r="DA40" s="378"/>
    </row>
    <row r="41" spans="1:105" s="10" customFormat="1" ht="15.75" customHeight="1" x14ac:dyDescent="0.2">
      <c r="A41" s="371" t="s">
        <v>89</v>
      </c>
      <c r="B41" s="371"/>
      <c r="C41" s="371"/>
      <c r="D41" s="371"/>
      <c r="E41" s="371"/>
      <c r="F41" s="371"/>
      <c r="G41" s="371"/>
      <c r="H41" s="371"/>
      <c r="I41" s="371"/>
      <c r="J41" s="371"/>
      <c r="K41" s="11"/>
      <c r="L41" s="389" t="s">
        <v>393</v>
      </c>
      <c r="M41" s="389"/>
      <c r="N41" s="389"/>
      <c r="O41" s="389"/>
      <c r="P41" s="389"/>
      <c r="Q41" s="389"/>
      <c r="R41" s="389"/>
      <c r="S41" s="389"/>
      <c r="T41" s="389"/>
      <c r="U41" s="389"/>
      <c r="V41" s="389"/>
      <c r="W41" s="389"/>
      <c r="X41" s="389"/>
      <c r="Y41" s="389"/>
      <c r="Z41" s="389"/>
      <c r="AA41" s="389"/>
      <c r="AB41" s="389"/>
      <c r="AC41" s="389"/>
      <c r="AD41" s="389"/>
      <c r="AE41" s="389"/>
      <c r="AF41" s="389"/>
      <c r="AG41" s="389"/>
      <c r="AH41" s="389"/>
      <c r="AI41" s="389"/>
      <c r="AJ41" s="389"/>
      <c r="AK41" s="389"/>
      <c r="AL41" s="389"/>
      <c r="AM41" s="389"/>
      <c r="AN41" s="389"/>
      <c r="AO41" s="389"/>
      <c r="AP41" s="389"/>
      <c r="AQ41" s="389"/>
      <c r="AR41" s="389"/>
      <c r="AS41" s="389"/>
      <c r="AT41" s="389"/>
      <c r="AU41" s="389"/>
      <c r="AV41" s="389"/>
      <c r="AW41" s="389"/>
      <c r="AX41" s="389"/>
      <c r="AY41" s="389"/>
      <c r="AZ41" s="389"/>
      <c r="BA41" s="389"/>
      <c r="BB41" s="389"/>
      <c r="BC41" s="389"/>
      <c r="BD41" s="390"/>
      <c r="BE41" s="437">
        <v>43</v>
      </c>
      <c r="BF41" s="437"/>
      <c r="BG41" s="437"/>
      <c r="BH41" s="437"/>
      <c r="BI41" s="437"/>
      <c r="BJ41" s="437"/>
      <c r="BK41" s="437"/>
      <c r="BL41" s="437"/>
      <c r="BM41" s="437"/>
      <c r="BN41" s="437"/>
      <c r="BO41" s="437"/>
      <c r="BP41" s="437"/>
      <c r="BQ41" s="437"/>
      <c r="BR41" s="437"/>
      <c r="BS41" s="437"/>
      <c r="BT41" s="376">
        <v>-412650</v>
      </c>
      <c r="BU41" s="377"/>
      <c r="BV41" s="377"/>
      <c r="BW41" s="377"/>
      <c r="BX41" s="377"/>
      <c r="BY41" s="377"/>
      <c r="BZ41" s="377"/>
      <c r="CA41" s="377"/>
      <c r="CB41" s="377"/>
      <c r="CC41" s="377"/>
      <c r="CD41" s="377"/>
      <c r="CE41" s="377"/>
      <c r="CF41" s="377"/>
      <c r="CG41" s="377"/>
      <c r="CH41" s="377"/>
      <c r="CI41" s="377"/>
      <c r="CJ41" s="378"/>
      <c r="CK41" s="376">
        <v>-181650</v>
      </c>
      <c r="CL41" s="377"/>
      <c r="CM41" s="377"/>
      <c r="CN41" s="377"/>
      <c r="CO41" s="377"/>
      <c r="CP41" s="377"/>
      <c r="CQ41" s="377"/>
      <c r="CR41" s="377"/>
      <c r="CS41" s="377"/>
      <c r="CT41" s="377"/>
      <c r="CU41" s="377"/>
      <c r="CV41" s="377"/>
      <c r="CW41" s="377"/>
      <c r="CX41" s="377"/>
      <c r="CY41" s="377"/>
      <c r="CZ41" s="377"/>
      <c r="DA41" s="378"/>
    </row>
    <row r="42" spans="1:105" s="10" customFormat="1" ht="15.75" customHeight="1" x14ac:dyDescent="0.2">
      <c r="A42" s="371" t="s">
        <v>90</v>
      </c>
      <c r="B42" s="371"/>
      <c r="C42" s="371"/>
      <c r="D42" s="371"/>
      <c r="E42" s="371"/>
      <c r="F42" s="371"/>
      <c r="G42" s="371"/>
      <c r="H42" s="371"/>
      <c r="I42" s="371"/>
      <c r="J42" s="371"/>
      <c r="K42" s="11"/>
      <c r="L42" s="389" t="s">
        <v>394</v>
      </c>
      <c r="M42" s="389"/>
      <c r="N42" s="389"/>
      <c r="O42" s="389"/>
      <c r="P42" s="389"/>
      <c r="Q42" s="389"/>
      <c r="R42" s="389"/>
      <c r="S42" s="389"/>
      <c r="T42" s="389"/>
      <c r="U42" s="389"/>
      <c r="V42" s="389"/>
      <c r="W42" s="389"/>
      <c r="X42" s="389"/>
      <c r="Y42" s="389"/>
      <c r="Z42" s="389"/>
      <c r="AA42" s="389"/>
      <c r="AB42" s="389"/>
      <c r="AC42" s="389"/>
      <c r="AD42" s="389"/>
      <c r="AE42" s="389"/>
      <c r="AF42" s="389"/>
      <c r="AG42" s="389"/>
      <c r="AH42" s="389"/>
      <c r="AI42" s="389"/>
      <c r="AJ42" s="389"/>
      <c r="AK42" s="389"/>
      <c r="AL42" s="389"/>
      <c r="AM42" s="389"/>
      <c r="AN42" s="389"/>
      <c r="AO42" s="389"/>
      <c r="AP42" s="389"/>
      <c r="AQ42" s="389"/>
      <c r="AR42" s="389"/>
      <c r="AS42" s="389"/>
      <c r="AT42" s="389"/>
      <c r="AU42" s="389"/>
      <c r="AV42" s="389"/>
      <c r="AW42" s="389"/>
      <c r="AX42" s="389"/>
      <c r="AY42" s="389"/>
      <c r="AZ42" s="389"/>
      <c r="BA42" s="389"/>
      <c r="BB42" s="389"/>
      <c r="BC42" s="389"/>
      <c r="BD42" s="390"/>
      <c r="BE42" s="437">
        <v>44</v>
      </c>
      <c r="BF42" s="437"/>
      <c r="BG42" s="437"/>
      <c r="BH42" s="437"/>
      <c r="BI42" s="437"/>
      <c r="BJ42" s="437"/>
      <c r="BK42" s="437"/>
      <c r="BL42" s="437"/>
      <c r="BM42" s="437"/>
      <c r="BN42" s="437"/>
      <c r="BO42" s="437"/>
      <c r="BP42" s="437"/>
      <c r="BQ42" s="437"/>
      <c r="BR42" s="437"/>
      <c r="BS42" s="437"/>
      <c r="BT42" s="376">
        <v>-33514.879999999997</v>
      </c>
      <c r="BU42" s="377"/>
      <c r="BV42" s="377"/>
      <c r="BW42" s="377"/>
      <c r="BX42" s="377"/>
      <c r="BY42" s="377"/>
      <c r="BZ42" s="377"/>
      <c r="CA42" s="377"/>
      <c r="CB42" s="377"/>
      <c r="CC42" s="377"/>
      <c r="CD42" s="377"/>
      <c r="CE42" s="377"/>
      <c r="CF42" s="377"/>
      <c r="CG42" s="377"/>
      <c r="CH42" s="377"/>
      <c r="CI42" s="377"/>
      <c r="CJ42" s="378"/>
      <c r="CK42" s="376">
        <v>-17333.47</v>
      </c>
      <c r="CL42" s="377"/>
      <c r="CM42" s="377"/>
      <c r="CN42" s="377"/>
      <c r="CO42" s="377"/>
      <c r="CP42" s="377"/>
      <c r="CQ42" s="377"/>
      <c r="CR42" s="377"/>
      <c r="CS42" s="377"/>
      <c r="CT42" s="377"/>
      <c r="CU42" s="377"/>
      <c r="CV42" s="377"/>
      <c r="CW42" s="377"/>
      <c r="CX42" s="377"/>
      <c r="CY42" s="377"/>
      <c r="CZ42" s="377"/>
      <c r="DA42" s="378"/>
    </row>
    <row r="43" spans="1:105" s="10" customFormat="1" ht="103.5" hidden="1" customHeight="1" x14ac:dyDescent="0.2">
      <c r="A43" s="371" t="s">
        <v>91</v>
      </c>
      <c r="B43" s="371"/>
      <c r="C43" s="371"/>
      <c r="D43" s="371"/>
      <c r="E43" s="371"/>
      <c r="F43" s="371"/>
      <c r="G43" s="371"/>
      <c r="H43" s="371"/>
      <c r="I43" s="371"/>
      <c r="J43" s="371"/>
      <c r="K43" s="11"/>
      <c r="L43" s="389" t="s">
        <v>395</v>
      </c>
      <c r="M43" s="389"/>
      <c r="N43" s="389"/>
      <c r="O43" s="389"/>
      <c r="P43" s="389"/>
      <c r="Q43" s="389"/>
      <c r="R43" s="389"/>
      <c r="S43" s="389"/>
      <c r="T43" s="389"/>
      <c r="U43" s="389"/>
      <c r="V43" s="389"/>
      <c r="W43" s="389"/>
      <c r="X43" s="389"/>
      <c r="Y43" s="389"/>
      <c r="Z43" s="389"/>
      <c r="AA43" s="389"/>
      <c r="AB43" s="389"/>
      <c r="AC43" s="389"/>
      <c r="AD43" s="389"/>
      <c r="AE43" s="389"/>
      <c r="AF43" s="389"/>
      <c r="AG43" s="389"/>
      <c r="AH43" s="389"/>
      <c r="AI43" s="389"/>
      <c r="AJ43" s="389"/>
      <c r="AK43" s="389"/>
      <c r="AL43" s="389"/>
      <c r="AM43" s="389"/>
      <c r="AN43" s="389"/>
      <c r="AO43" s="389"/>
      <c r="AP43" s="389"/>
      <c r="AQ43" s="389"/>
      <c r="AR43" s="389"/>
      <c r="AS43" s="389"/>
      <c r="AT43" s="389"/>
      <c r="AU43" s="389"/>
      <c r="AV43" s="389"/>
      <c r="AW43" s="389"/>
      <c r="AX43" s="389"/>
      <c r="AY43" s="389"/>
      <c r="AZ43" s="389"/>
      <c r="BA43" s="389"/>
      <c r="BB43" s="389"/>
      <c r="BC43" s="389"/>
      <c r="BD43" s="390"/>
      <c r="BE43" s="391">
        <v>45</v>
      </c>
      <c r="BF43" s="391"/>
      <c r="BG43" s="391"/>
      <c r="BH43" s="391"/>
      <c r="BI43" s="391"/>
      <c r="BJ43" s="391"/>
      <c r="BK43" s="391"/>
      <c r="BL43" s="391"/>
      <c r="BM43" s="391"/>
      <c r="BN43" s="391"/>
      <c r="BO43" s="391"/>
      <c r="BP43" s="391"/>
      <c r="BQ43" s="391"/>
      <c r="BR43" s="391"/>
      <c r="BS43" s="391"/>
      <c r="BT43" s="376">
        <v>0</v>
      </c>
      <c r="BU43" s="377"/>
      <c r="BV43" s="377"/>
      <c r="BW43" s="377"/>
      <c r="BX43" s="377"/>
      <c r="BY43" s="377"/>
      <c r="BZ43" s="377"/>
      <c r="CA43" s="377"/>
      <c r="CB43" s="377"/>
      <c r="CC43" s="377"/>
      <c r="CD43" s="377"/>
      <c r="CE43" s="377"/>
      <c r="CF43" s="377"/>
      <c r="CG43" s="377"/>
      <c r="CH43" s="377"/>
      <c r="CI43" s="377"/>
      <c r="CJ43" s="378"/>
      <c r="CK43" s="376">
        <v>0</v>
      </c>
      <c r="CL43" s="377"/>
      <c r="CM43" s="377"/>
      <c r="CN43" s="377"/>
      <c r="CO43" s="377"/>
      <c r="CP43" s="377"/>
      <c r="CQ43" s="377"/>
      <c r="CR43" s="377"/>
      <c r="CS43" s="377"/>
      <c r="CT43" s="377"/>
      <c r="CU43" s="377"/>
      <c r="CV43" s="377"/>
      <c r="CW43" s="377"/>
      <c r="CX43" s="377"/>
      <c r="CY43" s="377"/>
      <c r="CZ43" s="377"/>
      <c r="DA43" s="378"/>
    </row>
    <row r="44" spans="1:105" s="10" customFormat="1" ht="15.75" customHeight="1" x14ac:dyDescent="0.2">
      <c r="A44" s="371" t="s">
        <v>92</v>
      </c>
      <c r="B44" s="371"/>
      <c r="C44" s="371"/>
      <c r="D44" s="371"/>
      <c r="E44" s="371"/>
      <c r="F44" s="371"/>
      <c r="G44" s="371"/>
      <c r="H44" s="371"/>
      <c r="I44" s="371"/>
      <c r="J44" s="371"/>
      <c r="K44" s="11"/>
      <c r="L44" s="389" t="s">
        <v>396</v>
      </c>
      <c r="M44" s="389"/>
      <c r="N44" s="389"/>
      <c r="O44" s="389"/>
      <c r="P44" s="389"/>
      <c r="Q44" s="389"/>
      <c r="R44" s="389"/>
      <c r="S44" s="389"/>
      <c r="T44" s="389"/>
      <c r="U44" s="389"/>
      <c r="V44" s="389"/>
      <c r="W44" s="389"/>
      <c r="X44" s="389"/>
      <c r="Y44" s="389"/>
      <c r="Z44" s="389"/>
      <c r="AA44" s="389"/>
      <c r="AB44" s="389"/>
      <c r="AC44" s="389"/>
      <c r="AD44" s="389"/>
      <c r="AE44" s="389"/>
      <c r="AF44" s="389"/>
      <c r="AG44" s="389"/>
      <c r="AH44" s="389"/>
      <c r="AI44" s="389"/>
      <c r="AJ44" s="389"/>
      <c r="AK44" s="389"/>
      <c r="AL44" s="389"/>
      <c r="AM44" s="389"/>
      <c r="AN44" s="389"/>
      <c r="AO44" s="389"/>
      <c r="AP44" s="389"/>
      <c r="AQ44" s="389"/>
      <c r="AR44" s="389"/>
      <c r="AS44" s="389"/>
      <c r="AT44" s="389"/>
      <c r="AU44" s="389"/>
      <c r="AV44" s="389"/>
      <c r="AW44" s="389"/>
      <c r="AX44" s="389"/>
      <c r="AY44" s="389"/>
      <c r="AZ44" s="389"/>
      <c r="BA44" s="389"/>
      <c r="BB44" s="389"/>
      <c r="BC44" s="389"/>
      <c r="BD44" s="390"/>
      <c r="BE44" s="437">
        <v>46</v>
      </c>
      <c r="BF44" s="437"/>
      <c r="BG44" s="437"/>
      <c r="BH44" s="437"/>
      <c r="BI44" s="437"/>
      <c r="BJ44" s="437"/>
      <c r="BK44" s="437"/>
      <c r="BL44" s="437"/>
      <c r="BM44" s="437"/>
      <c r="BN44" s="437"/>
      <c r="BO44" s="437"/>
      <c r="BP44" s="437"/>
      <c r="BQ44" s="437"/>
      <c r="BR44" s="437"/>
      <c r="BS44" s="437"/>
      <c r="BT44" s="376">
        <v>-4663567.33</v>
      </c>
      <c r="BU44" s="377"/>
      <c r="BV44" s="377"/>
      <c r="BW44" s="377"/>
      <c r="BX44" s="377"/>
      <c r="BY44" s="377"/>
      <c r="BZ44" s="377"/>
      <c r="CA44" s="377"/>
      <c r="CB44" s="377"/>
      <c r="CC44" s="377"/>
      <c r="CD44" s="377"/>
      <c r="CE44" s="377"/>
      <c r="CF44" s="377"/>
      <c r="CG44" s="377"/>
      <c r="CH44" s="377"/>
      <c r="CI44" s="377"/>
      <c r="CJ44" s="378"/>
      <c r="CK44" s="376">
        <v>-7155412.3700000001</v>
      </c>
      <c r="CL44" s="377"/>
      <c r="CM44" s="377"/>
      <c r="CN44" s="377"/>
      <c r="CO44" s="377"/>
      <c r="CP44" s="377"/>
      <c r="CQ44" s="377"/>
      <c r="CR44" s="377"/>
      <c r="CS44" s="377"/>
      <c r="CT44" s="377"/>
      <c r="CU44" s="377"/>
      <c r="CV44" s="377"/>
      <c r="CW44" s="377"/>
      <c r="CX44" s="377"/>
      <c r="CY44" s="377"/>
      <c r="CZ44" s="377"/>
      <c r="DA44" s="378"/>
    </row>
    <row r="45" spans="1:105" s="10" customFormat="1" ht="73.5" hidden="1" customHeight="1" x14ac:dyDescent="0.2">
      <c r="A45" s="371" t="s">
        <v>94</v>
      </c>
      <c r="B45" s="371"/>
      <c r="C45" s="371"/>
      <c r="D45" s="371"/>
      <c r="E45" s="371"/>
      <c r="F45" s="371"/>
      <c r="G45" s="371"/>
      <c r="H45" s="371"/>
      <c r="I45" s="371"/>
      <c r="J45" s="371"/>
      <c r="K45" s="11"/>
      <c r="L45" s="389" t="s">
        <v>397</v>
      </c>
      <c r="M45" s="389"/>
      <c r="N45" s="389"/>
      <c r="O45" s="389"/>
      <c r="P45" s="389"/>
      <c r="Q45" s="389"/>
      <c r="R45" s="389"/>
      <c r="S45" s="389"/>
      <c r="T45" s="389"/>
      <c r="U45" s="389"/>
      <c r="V45" s="389"/>
      <c r="W45" s="389"/>
      <c r="X45" s="389"/>
      <c r="Y45" s="389"/>
      <c r="Z45" s="389"/>
      <c r="AA45" s="389"/>
      <c r="AB45" s="389"/>
      <c r="AC45" s="389"/>
      <c r="AD45" s="389"/>
      <c r="AE45" s="389"/>
      <c r="AF45" s="389"/>
      <c r="AG45" s="389"/>
      <c r="AH45" s="389"/>
      <c r="AI45" s="389"/>
      <c r="AJ45" s="389"/>
      <c r="AK45" s="389"/>
      <c r="AL45" s="389"/>
      <c r="AM45" s="389"/>
      <c r="AN45" s="389"/>
      <c r="AO45" s="389"/>
      <c r="AP45" s="389"/>
      <c r="AQ45" s="389"/>
      <c r="AR45" s="389"/>
      <c r="AS45" s="389"/>
      <c r="AT45" s="389"/>
      <c r="AU45" s="389"/>
      <c r="AV45" s="389"/>
      <c r="AW45" s="389"/>
      <c r="AX45" s="389"/>
      <c r="AY45" s="389"/>
      <c r="AZ45" s="389"/>
      <c r="BA45" s="389"/>
      <c r="BB45" s="389"/>
      <c r="BC45" s="389"/>
      <c r="BD45" s="390"/>
      <c r="BE45" s="430">
        <v>16</v>
      </c>
      <c r="BF45" s="431"/>
      <c r="BG45" s="431"/>
      <c r="BH45" s="431"/>
      <c r="BI45" s="431"/>
      <c r="BJ45" s="431"/>
      <c r="BK45" s="431"/>
      <c r="BL45" s="431"/>
      <c r="BM45" s="431"/>
      <c r="BN45" s="431"/>
      <c r="BO45" s="431"/>
      <c r="BP45" s="431"/>
      <c r="BQ45" s="431"/>
      <c r="BR45" s="431"/>
      <c r="BS45" s="432"/>
      <c r="BT45" s="376">
        <v>0</v>
      </c>
      <c r="BU45" s="377"/>
      <c r="BV45" s="377"/>
      <c r="BW45" s="377"/>
      <c r="BX45" s="377"/>
      <c r="BY45" s="377"/>
      <c r="BZ45" s="377"/>
      <c r="CA45" s="377"/>
      <c r="CB45" s="377"/>
      <c r="CC45" s="377"/>
      <c r="CD45" s="377"/>
      <c r="CE45" s="377"/>
      <c r="CF45" s="377"/>
      <c r="CG45" s="377"/>
      <c r="CH45" s="377"/>
      <c r="CI45" s="377"/>
      <c r="CJ45" s="378"/>
      <c r="CK45" s="376">
        <v>0</v>
      </c>
      <c r="CL45" s="377"/>
      <c r="CM45" s="377"/>
      <c r="CN45" s="377"/>
      <c r="CO45" s="377"/>
      <c r="CP45" s="377"/>
      <c r="CQ45" s="377"/>
      <c r="CR45" s="377"/>
      <c r="CS45" s="377"/>
      <c r="CT45" s="377"/>
      <c r="CU45" s="377"/>
      <c r="CV45" s="377"/>
      <c r="CW45" s="377"/>
      <c r="CX45" s="377"/>
      <c r="CY45" s="377"/>
      <c r="CZ45" s="377"/>
      <c r="DA45" s="378"/>
    </row>
    <row r="46" spans="1:105" s="10" customFormat="1" ht="15.75" customHeight="1" x14ac:dyDescent="0.2">
      <c r="A46" s="371" t="s">
        <v>95</v>
      </c>
      <c r="B46" s="371"/>
      <c r="C46" s="371"/>
      <c r="D46" s="371"/>
      <c r="E46" s="371"/>
      <c r="F46" s="371"/>
      <c r="G46" s="371"/>
      <c r="H46" s="371"/>
      <c r="I46" s="371"/>
      <c r="J46" s="371"/>
      <c r="K46" s="11"/>
      <c r="L46" s="389" t="s">
        <v>398</v>
      </c>
      <c r="M46" s="389"/>
      <c r="N46" s="389"/>
      <c r="O46" s="389"/>
      <c r="P46" s="389"/>
      <c r="Q46" s="389"/>
      <c r="R46" s="389"/>
      <c r="S46" s="389"/>
      <c r="T46" s="389"/>
      <c r="U46" s="389"/>
      <c r="V46" s="389"/>
      <c r="W46" s="389"/>
      <c r="X46" s="389"/>
      <c r="Y46" s="389"/>
      <c r="Z46" s="389"/>
      <c r="AA46" s="389"/>
      <c r="AB46" s="389"/>
      <c r="AC46" s="389"/>
      <c r="AD46" s="389"/>
      <c r="AE46" s="389"/>
      <c r="AF46" s="389"/>
      <c r="AG46" s="389"/>
      <c r="AH46" s="389"/>
      <c r="AI46" s="389"/>
      <c r="AJ46" s="389"/>
      <c r="AK46" s="389"/>
      <c r="AL46" s="389"/>
      <c r="AM46" s="389"/>
      <c r="AN46" s="389"/>
      <c r="AO46" s="389"/>
      <c r="AP46" s="389"/>
      <c r="AQ46" s="389"/>
      <c r="AR46" s="389"/>
      <c r="AS46" s="389"/>
      <c r="AT46" s="389"/>
      <c r="AU46" s="389"/>
      <c r="AV46" s="389"/>
      <c r="AW46" s="389"/>
      <c r="AX46" s="389"/>
      <c r="AY46" s="389"/>
      <c r="AZ46" s="389"/>
      <c r="BA46" s="389"/>
      <c r="BB46" s="389"/>
      <c r="BC46" s="389"/>
      <c r="BD46" s="390"/>
      <c r="BE46" s="437">
        <v>47</v>
      </c>
      <c r="BF46" s="437"/>
      <c r="BG46" s="437"/>
      <c r="BH46" s="437"/>
      <c r="BI46" s="437"/>
      <c r="BJ46" s="437"/>
      <c r="BK46" s="437"/>
      <c r="BL46" s="437"/>
      <c r="BM46" s="437"/>
      <c r="BN46" s="437"/>
      <c r="BO46" s="437"/>
      <c r="BP46" s="437"/>
      <c r="BQ46" s="437"/>
      <c r="BR46" s="437"/>
      <c r="BS46" s="437"/>
      <c r="BT46" s="376">
        <v>122749.32</v>
      </c>
      <c r="BU46" s="377"/>
      <c r="BV46" s="377"/>
      <c r="BW46" s="377"/>
      <c r="BX46" s="377"/>
      <c r="BY46" s="377"/>
      <c r="BZ46" s="377"/>
      <c r="CA46" s="377"/>
      <c r="CB46" s="377"/>
      <c r="CC46" s="377"/>
      <c r="CD46" s="377"/>
      <c r="CE46" s="377"/>
      <c r="CF46" s="377"/>
      <c r="CG46" s="377"/>
      <c r="CH46" s="377"/>
      <c r="CI46" s="377"/>
      <c r="CJ46" s="378"/>
      <c r="CK46" s="376">
        <v>6000</v>
      </c>
      <c r="CL46" s="377"/>
      <c r="CM46" s="377"/>
      <c r="CN46" s="377"/>
      <c r="CO46" s="377"/>
      <c r="CP46" s="377"/>
      <c r="CQ46" s="377"/>
      <c r="CR46" s="377"/>
      <c r="CS46" s="377"/>
      <c r="CT46" s="377"/>
      <c r="CU46" s="377"/>
      <c r="CV46" s="377"/>
      <c r="CW46" s="377"/>
      <c r="CX46" s="377"/>
      <c r="CY46" s="377"/>
      <c r="CZ46" s="377"/>
      <c r="DA46" s="378"/>
    </row>
    <row r="47" spans="1:105" s="10" customFormat="1" ht="15.75" customHeight="1" x14ac:dyDescent="0.2">
      <c r="A47" s="371" t="s">
        <v>100</v>
      </c>
      <c r="B47" s="371"/>
      <c r="C47" s="371"/>
      <c r="D47" s="371"/>
      <c r="E47" s="371"/>
      <c r="F47" s="371"/>
      <c r="G47" s="371"/>
      <c r="H47" s="371"/>
      <c r="I47" s="371"/>
      <c r="J47" s="371"/>
      <c r="K47" s="11"/>
      <c r="L47" s="389" t="s">
        <v>399</v>
      </c>
      <c r="M47" s="389"/>
      <c r="N47" s="389"/>
      <c r="O47" s="389"/>
      <c r="P47" s="389"/>
      <c r="Q47" s="389"/>
      <c r="R47" s="389"/>
      <c r="S47" s="389"/>
      <c r="T47" s="389"/>
      <c r="U47" s="389"/>
      <c r="V47" s="389"/>
      <c r="W47" s="389"/>
      <c r="X47" s="389"/>
      <c r="Y47" s="389"/>
      <c r="Z47" s="389"/>
      <c r="AA47" s="389"/>
      <c r="AB47" s="389"/>
      <c r="AC47" s="389"/>
      <c r="AD47" s="389"/>
      <c r="AE47" s="389"/>
      <c r="AF47" s="389"/>
      <c r="AG47" s="389"/>
      <c r="AH47" s="389"/>
      <c r="AI47" s="389"/>
      <c r="AJ47" s="389"/>
      <c r="AK47" s="389"/>
      <c r="AL47" s="389"/>
      <c r="AM47" s="389"/>
      <c r="AN47" s="389"/>
      <c r="AO47" s="389"/>
      <c r="AP47" s="389"/>
      <c r="AQ47" s="389"/>
      <c r="AR47" s="389"/>
      <c r="AS47" s="389"/>
      <c r="AT47" s="389"/>
      <c r="AU47" s="389"/>
      <c r="AV47" s="389"/>
      <c r="AW47" s="389"/>
      <c r="AX47" s="389"/>
      <c r="AY47" s="389"/>
      <c r="AZ47" s="389"/>
      <c r="BA47" s="389"/>
      <c r="BB47" s="389"/>
      <c r="BC47" s="389"/>
      <c r="BD47" s="390"/>
      <c r="BE47" s="437">
        <v>47</v>
      </c>
      <c r="BF47" s="437"/>
      <c r="BG47" s="437"/>
      <c r="BH47" s="437"/>
      <c r="BI47" s="437"/>
      <c r="BJ47" s="437"/>
      <c r="BK47" s="437"/>
      <c r="BL47" s="437"/>
      <c r="BM47" s="437"/>
      <c r="BN47" s="437"/>
      <c r="BO47" s="437"/>
      <c r="BP47" s="437"/>
      <c r="BQ47" s="437"/>
      <c r="BR47" s="437"/>
      <c r="BS47" s="437"/>
      <c r="BT47" s="376">
        <v>-129633.05</v>
      </c>
      <c r="BU47" s="377"/>
      <c r="BV47" s="377"/>
      <c r="BW47" s="377"/>
      <c r="BX47" s="377"/>
      <c r="BY47" s="377"/>
      <c r="BZ47" s="377"/>
      <c r="CA47" s="377"/>
      <c r="CB47" s="377"/>
      <c r="CC47" s="377"/>
      <c r="CD47" s="377"/>
      <c r="CE47" s="377"/>
      <c r="CF47" s="377"/>
      <c r="CG47" s="377"/>
      <c r="CH47" s="377"/>
      <c r="CI47" s="377"/>
      <c r="CJ47" s="378"/>
      <c r="CK47" s="376">
        <v>-46787.06</v>
      </c>
      <c r="CL47" s="377"/>
      <c r="CM47" s="377"/>
      <c r="CN47" s="377"/>
      <c r="CO47" s="377"/>
      <c r="CP47" s="377"/>
      <c r="CQ47" s="377"/>
      <c r="CR47" s="377"/>
      <c r="CS47" s="377"/>
      <c r="CT47" s="377"/>
      <c r="CU47" s="377"/>
      <c r="CV47" s="377"/>
      <c r="CW47" s="377"/>
      <c r="CX47" s="377"/>
      <c r="CY47" s="377"/>
      <c r="CZ47" s="377"/>
      <c r="DA47" s="378"/>
    </row>
    <row r="48" spans="1:105" s="10" customFormat="1" ht="28.5" customHeight="1" x14ac:dyDescent="0.2">
      <c r="A48" s="440" t="s">
        <v>101</v>
      </c>
      <c r="B48" s="440"/>
      <c r="C48" s="440"/>
      <c r="D48" s="440"/>
      <c r="E48" s="440"/>
      <c r="F48" s="440"/>
      <c r="G48" s="440"/>
      <c r="H48" s="440"/>
      <c r="I48" s="440"/>
      <c r="J48" s="440"/>
      <c r="K48" s="24"/>
      <c r="L48" s="441" t="s">
        <v>667</v>
      </c>
      <c r="M48" s="441"/>
      <c r="N48" s="441"/>
      <c r="O48" s="441"/>
      <c r="P48" s="441"/>
      <c r="Q48" s="441"/>
      <c r="R48" s="441"/>
      <c r="S48" s="441"/>
      <c r="T48" s="441"/>
      <c r="U48" s="441"/>
      <c r="V48" s="441"/>
      <c r="W48" s="441"/>
      <c r="X48" s="441"/>
      <c r="Y48" s="441"/>
      <c r="Z48" s="441"/>
      <c r="AA48" s="441"/>
      <c r="AB48" s="441"/>
      <c r="AC48" s="441"/>
      <c r="AD48" s="441"/>
      <c r="AE48" s="441"/>
      <c r="AF48" s="441"/>
      <c r="AG48" s="441"/>
      <c r="AH48" s="441"/>
      <c r="AI48" s="441"/>
      <c r="AJ48" s="441"/>
      <c r="AK48" s="441"/>
      <c r="AL48" s="441"/>
      <c r="AM48" s="441"/>
      <c r="AN48" s="441"/>
      <c r="AO48" s="441"/>
      <c r="AP48" s="441"/>
      <c r="AQ48" s="441"/>
      <c r="AR48" s="441"/>
      <c r="AS48" s="441"/>
      <c r="AT48" s="441"/>
      <c r="AU48" s="441"/>
      <c r="AV48" s="441"/>
      <c r="AW48" s="441"/>
      <c r="AX48" s="441"/>
      <c r="AY48" s="441"/>
      <c r="AZ48" s="441"/>
      <c r="BA48" s="441"/>
      <c r="BB48" s="441"/>
      <c r="BC48" s="441"/>
      <c r="BD48" s="442"/>
      <c r="BE48" s="443"/>
      <c r="BF48" s="443"/>
      <c r="BG48" s="443"/>
      <c r="BH48" s="443"/>
      <c r="BI48" s="443"/>
      <c r="BJ48" s="443"/>
      <c r="BK48" s="443"/>
      <c r="BL48" s="443"/>
      <c r="BM48" s="443"/>
      <c r="BN48" s="443"/>
      <c r="BO48" s="443"/>
      <c r="BP48" s="443"/>
      <c r="BQ48" s="443"/>
      <c r="BR48" s="443"/>
      <c r="BS48" s="443"/>
      <c r="BT48" s="444">
        <v>-1802155.6000000006</v>
      </c>
      <c r="BU48" s="445"/>
      <c r="BV48" s="445"/>
      <c r="BW48" s="445"/>
      <c r="BX48" s="445"/>
      <c r="BY48" s="445"/>
      <c r="BZ48" s="445"/>
      <c r="CA48" s="445"/>
      <c r="CB48" s="445"/>
      <c r="CC48" s="445"/>
      <c r="CD48" s="445"/>
      <c r="CE48" s="445"/>
      <c r="CF48" s="445"/>
      <c r="CG48" s="445"/>
      <c r="CH48" s="445"/>
      <c r="CI48" s="445"/>
      <c r="CJ48" s="446"/>
      <c r="CK48" s="444">
        <v>323137.3</v>
      </c>
      <c r="CL48" s="445"/>
      <c r="CM48" s="445"/>
      <c r="CN48" s="445"/>
      <c r="CO48" s="445"/>
      <c r="CP48" s="445"/>
      <c r="CQ48" s="445"/>
      <c r="CR48" s="445"/>
      <c r="CS48" s="445"/>
      <c r="CT48" s="445"/>
      <c r="CU48" s="445"/>
      <c r="CV48" s="445"/>
      <c r="CW48" s="445"/>
      <c r="CX48" s="445"/>
      <c r="CY48" s="445"/>
      <c r="CZ48" s="445"/>
      <c r="DA48" s="446"/>
    </row>
    <row r="49" spans="1:105" s="10" customFormat="1" ht="30" customHeight="1" x14ac:dyDescent="0.2">
      <c r="A49" s="371" t="s">
        <v>102</v>
      </c>
      <c r="B49" s="371"/>
      <c r="C49" s="371"/>
      <c r="D49" s="371"/>
      <c r="E49" s="371"/>
      <c r="F49" s="371"/>
      <c r="G49" s="371"/>
      <c r="H49" s="371"/>
      <c r="I49" s="371"/>
      <c r="J49" s="371"/>
      <c r="K49" s="11"/>
      <c r="L49" s="389" t="s">
        <v>668</v>
      </c>
      <c r="M49" s="389"/>
      <c r="N49" s="389"/>
      <c r="O49" s="389"/>
      <c r="P49" s="389"/>
      <c r="Q49" s="389"/>
      <c r="R49" s="389"/>
      <c r="S49" s="389"/>
      <c r="T49" s="389"/>
      <c r="U49" s="389"/>
      <c r="V49" s="389"/>
      <c r="W49" s="389"/>
      <c r="X49" s="389"/>
      <c r="Y49" s="389"/>
      <c r="Z49" s="389"/>
      <c r="AA49" s="389"/>
      <c r="AB49" s="389"/>
      <c r="AC49" s="389"/>
      <c r="AD49" s="389"/>
      <c r="AE49" s="389"/>
      <c r="AF49" s="389"/>
      <c r="AG49" s="389"/>
      <c r="AH49" s="389"/>
      <c r="AI49" s="389"/>
      <c r="AJ49" s="389"/>
      <c r="AK49" s="389"/>
      <c r="AL49" s="389"/>
      <c r="AM49" s="389"/>
      <c r="AN49" s="389"/>
      <c r="AO49" s="389"/>
      <c r="AP49" s="389"/>
      <c r="AQ49" s="389"/>
      <c r="AR49" s="389"/>
      <c r="AS49" s="389"/>
      <c r="AT49" s="389"/>
      <c r="AU49" s="389"/>
      <c r="AV49" s="389"/>
      <c r="AW49" s="389"/>
      <c r="AX49" s="389"/>
      <c r="AY49" s="389"/>
      <c r="AZ49" s="389"/>
      <c r="BA49" s="389"/>
      <c r="BB49" s="389"/>
      <c r="BC49" s="389"/>
      <c r="BD49" s="390"/>
      <c r="BE49" s="437">
        <v>48</v>
      </c>
      <c r="BF49" s="437"/>
      <c r="BG49" s="437"/>
      <c r="BH49" s="437"/>
      <c r="BI49" s="437"/>
      <c r="BJ49" s="437"/>
      <c r="BK49" s="437"/>
      <c r="BL49" s="437"/>
      <c r="BM49" s="437"/>
      <c r="BN49" s="437"/>
      <c r="BO49" s="437"/>
      <c r="BP49" s="437"/>
      <c r="BQ49" s="437"/>
      <c r="BR49" s="437"/>
      <c r="BS49" s="437"/>
      <c r="BT49" s="376">
        <v>300581.65000000002</v>
      </c>
      <c r="BU49" s="377"/>
      <c r="BV49" s="377"/>
      <c r="BW49" s="377"/>
      <c r="BX49" s="377"/>
      <c r="BY49" s="377"/>
      <c r="BZ49" s="377"/>
      <c r="CA49" s="377"/>
      <c r="CB49" s="377"/>
      <c r="CC49" s="377"/>
      <c r="CD49" s="377"/>
      <c r="CE49" s="377"/>
      <c r="CF49" s="377"/>
      <c r="CG49" s="377"/>
      <c r="CH49" s="377"/>
      <c r="CI49" s="377"/>
      <c r="CJ49" s="378"/>
      <c r="CK49" s="376">
        <v>-74931.63</v>
      </c>
      <c r="CL49" s="377"/>
      <c r="CM49" s="377"/>
      <c r="CN49" s="377"/>
      <c r="CO49" s="377"/>
      <c r="CP49" s="377"/>
      <c r="CQ49" s="377"/>
      <c r="CR49" s="377"/>
      <c r="CS49" s="377"/>
      <c r="CT49" s="377"/>
      <c r="CU49" s="377"/>
      <c r="CV49" s="377"/>
      <c r="CW49" s="377"/>
      <c r="CX49" s="377"/>
      <c r="CY49" s="377"/>
      <c r="CZ49" s="377"/>
      <c r="DA49" s="378"/>
    </row>
    <row r="50" spans="1:105" s="10" customFormat="1" ht="30" customHeight="1" x14ac:dyDescent="0.2">
      <c r="A50" s="371" t="s">
        <v>104</v>
      </c>
      <c r="B50" s="371"/>
      <c r="C50" s="371"/>
      <c r="D50" s="371"/>
      <c r="E50" s="371"/>
      <c r="F50" s="371"/>
      <c r="G50" s="371"/>
      <c r="H50" s="371"/>
      <c r="I50" s="371"/>
      <c r="J50" s="371"/>
      <c r="K50" s="11"/>
      <c r="L50" s="389" t="s">
        <v>669</v>
      </c>
      <c r="M50" s="389"/>
      <c r="N50" s="389"/>
      <c r="O50" s="389"/>
      <c r="P50" s="389"/>
      <c r="Q50" s="389"/>
      <c r="R50" s="389"/>
      <c r="S50" s="389"/>
      <c r="T50" s="389"/>
      <c r="U50" s="389"/>
      <c r="V50" s="389"/>
      <c r="W50" s="389"/>
      <c r="X50" s="389"/>
      <c r="Y50" s="389"/>
      <c r="Z50" s="389"/>
      <c r="AA50" s="389"/>
      <c r="AB50" s="389"/>
      <c r="AC50" s="389"/>
      <c r="AD50" s="389"/>
      <c r="AE50" s="389"/>
      <c r="AF50" s="389"/>
      <c r="AG50" s="389"/>
      <c r="AH50" s="389"/>
      <c r="AI50" s="389"/>
      <c r="AJ50" s="389"/>
      <c r="AK50" s="389"/>
      <c r="AL50" s="389"/>
      <c r="AM50" s="389"/>
      <c r="AN50" s="389"/>
      <c r="AO50" s="389"/>
      <c r="AP50" s="389"/>
      <c r="AQ50" s="389"/>
      <c r="AR50" s="389"/>
      <c r="AS50" s="389"/>
      <c r="AT50" s="389"/>
      <c r="AU50" s="389"/>
      <c r="AV50" s="389"/>
      <c r="AW50" s="389"/>
      <c r="AX50" s="389"/>
      <c r="AY50" s="389"/>
      <c r="AZ50" s="389"/>
      <c r="BA50" s="389"/>
      <c r="BB50" s="389"/>
      <c r="BC50" s="389"/>
      <c r="BD50" s="390"/>
      <c r="BE50" s="437">
        <v>48</v>
      </c>
      <c r="BF50" s="437"/>
      <c r="BG50" s="437"/>
      <c r="BH50" s="437"/>
      <c r="BI50" s="437"/>
      <c r="BJ50" s="437"/>
      <c r="BK50" s="437"/>
      <c r="BL50" s="437"/>
      <c r="BM50" s="437"/>
      <c r="BN50" s="437"/>
      <c r="BO50" s="437"/>
      <c r="BP50" s="437"/>
      <c r="BQ50" s="437"/>
      <c r="BR50" s="437"/>
      <c r="BS50" s="437"/>
      <c r="BT50" s="376">
        <v>0</v>
      </c>
      <c r="BU50" s="377"/>
      <c r="BV50" s="377"/>
      <c r="BW50" s="377"/>
      <c r="BX50" s="377"/>
      <c r="BY50" s="377"/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8"/>
      <c r="CK50" s="376">
        <v>-219068</v>
      </c>
      <c r="CL50" s="377"/>
      <c r="CM50" s="377"/>
      <c r="CN50" s="377"/>
      <c r="CO50" s="377"/>
      <c r="CP50" s="377"/>
      <c r="CQ50" s="377"/>
      <c r="CR50" s="377"/>
      <c r="CS50" s="377"/>
      <c r="CT50" s="377"/>
      <c r="CU50" s="377"/>
      <c r="CV50" s="377"/>
      <c r="CW50" s="377"/>
      <c r="CX50" s="377"/>
      <c r="CY50" s="377"/>
      <c r="CZ50" s="377"/>
      <c r="DA50" s="378"/>
    </row>
    <row r="51" spans="1:105" s="10" customFormat="1" ht="30" customHeight="1" x14ac:dyDescent="0.2">
      <c r="A51" s="371" t="s">
        <v>97</v>
      </c>
      <c r="B51" s="371"/>
      <c r="C51" s="371"/>
      <c r="D51" s="371"/>
      <c r="E51" s="371"/>
      <c r="F51" s="371"/>
      <c r="G51" s="371"/>
      <c r="H51" s="371"/>
      <c r="I51" s="371"/>
      <c r="J51" s="371"/>
      <c r="K51" s="11"/>
      <c r="L51" s="389" t="s">
        <v>670</v>
      </c>
      <c r="M51" s="389"/>
      <c r="N51" s="389"/>
      <c r="O51" s="389"/>
      <c r="P51" s="389"/>
      <c r="Q51" s="389"/>
      <c r="R51" s="389"/>
      <c r="S51" s="389"/>
      <c r="T51" s="389"/>
      <c r="U51" s="389"/>
      <c r="V51" s="389"/>
      <c r="W51" s="389"/>
      <c r="X51" s="389"/>
      <c r="Y51" s="389"/>
      <c r="Z51" s="389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389"/>
      <c r="AO51" s="389"/>
      <c r="AP51" s="389"/>
      <c r="AQ51" s="389"/>
      <c r="AR51" s="389"/>
      <c r="AS51" s="389"/>
      <c r="AT51" s="389"/>
      <c r="AU51" s="389"/>
      <c r="AV51" s="389"/>
      <c r="AW51" s="389"/>
      <c r="AX51" s="389"/>
      <c r="AY51" s="389"/>
      <c r="AZ51" s="389"/>
      <c r="BA51" s="389"/>
      <c r="BB51" s="389"/>
      <c r="BC51" s="389"/>
      <c r="BD51" s="390"/>
      <c r="BE51" s="437">
        <v>48</v>
      </c>
      <c r="BF51" s="437"/>
      <c r="BG51" s="437"/>
      <c r="BH51" s="437"/>
      <c r="BI51" s="437"/>
      <c r="BJ51" s="437"/>
      <c r="BK51" s="437"/>
      <c r="BL51" s="437"/>
      <c r="BM51" s="437"/>
      <c r="BN51" s="437"/>
      <c r="BO51" s="437"/>
      <c r="BP51" s="437"/>
      <c r="BQ51" s="437"/>
      <c r="BR51" s="437"/>
      <c r="BS51" s="437"/>
      <c r="BT51" s="376">
        <v>300581.65000000002</v>
      </c>
      <c r="BU51" s="377"/>
      <c r="BV51" s="377"/>
      <c r="BW51" s="377"/>
      <c r="BX51" s="377"/>
      <c r="BY51" s="377"/>
      <c r="BZ51" s="377"/>
      <c r="CA51" s="377"/>
      <c r="CB51" s="377"/>
      <c r="CC51" s="377"/>
      <c r="CD51" s="377"/>
      <c r="CE51" s="377"/>
      <c r="CF51" s="377"/>
      <c r="CG51" s="377"/>
      <c r="CH51" s="377"/>
      <c r="CI51" s="377"/>
      <c r="CJ51" s="378"/>
      <c r="CK51" s="376">
        <v>144136.37</v>
      </c>
      <c r="CL51" s="377"/>
      <c r="CM51" s="377"/>
      <c r="CN51" s="377"/>
      <c r="CO51" s="377"/>
      <c r="CP51" s="377"/>
      <c r="CQ51" s="377"/>
      <c r="CR51" s="377"/>
      <c r="CS51" s="377"/>
      <c r="CT51" s="377"/>
      <c r="CU51" s="377"/>
      <c r="CV51" s="377"/>
      <c r="CW51" s="377"/>
      <c r="CX51" s="377"/>
      <c r="CY51" s="377"/>
      <c r="CZ51" s="377"/>
      <c r="DA51" s="378"/>
    </row>
    <row r="52" spans="1:105" s="10" customFormat="1" ht="103.5" hidden="1" customHeight="1" x14ac:dyDescent="0.2">
      <c r="A52" s="371" t="s">
        <v>98</v>
      </c>
      <c r="B52" s="371"/>
      <c r="C52" s="371"/>
      <c r="D52" s="371"/>
      <c r="E52" s="371"/>
      <c r="F52" s="371"/>
      <c r="G52" s="371"/>
      <c r="H52" s="371"/>
      <c r="I52" s="371"/>
      <c r="J52" s="371"/>
      <c r="K52" s="11"/>
      <c r="L52" s="389" t="s">
        <v>671</v>
      </c>
      <c r="M52" s="389"/>
      <c r="N52" s="389"/>
      <c r="O52" s="389"/>
      <c r="P52" s="389"/>
      <c r="Q52" s="389"/>
      <c r="R52" s="389"/>
      <c r="S52" s="389"/>
      <c r="T52" s="389"/>
      <c r="U52" s="389"/>
      <c r="V52" s="389"/>
      <c r="W52" s="389"/>
      <c r="X52" s="389"/>
      <c r="Y52" s="389"/>
      <c r="Z52" s="389"/>
      <c r="AA52" s="389"/>
      <c r="AB52" s="389"/>
      <c r="AC52" s="389"/>
      <c r="AD52" s="389"/>
      <c r="AE52" s="389"/>
      <c r="AF52" s="389"/>
      <c r="AG52" s="389"/>
      <c r="AH52" s="389"/>
      <c r="AI52" s="389"/>
      <c r="AJ52" s="389"/>
      <c r="AK52" s="389"/>
      <c r="AL52" s="389"/>
      <c r="AM52" s="389"/>
      <c r="AN52" s="389"/>
      <c r="AO52" s="389"/>
      <c r="AP52" s="389"/>
      <c r="AQ52" s="389"/>
      <c r="AR52" s="389"/>
      <c r="AS52" s="389"/>
      <c r="AT52" s="389"/>
      <c r="AU52" s="389"/>
      <c r="AV52" s="389"/>
      <c r="AW52" s="389"/>
      <c r="AX52" s="389"/>
      <c r="AY52" s="389"/>
      <c r="AZ52" s="389"/>
      <c r="BA52" s="389"/>
      <c r="BB52" s="389"/>
      <c r="BC52" s="389"/>
      <c r="BD52" s="390"/>
      <c r="BE52" s="391">
        <v>16</v>
      </c>
      <c r="BF52" s="391"/>
      <c r="BG52" s="391"/>
      <c r="BH52" s="391"/>
      <c r="BI52" s="391"/>
      <c r="BJ52" s="391"/>
      <c r="BK52" s="391"/>
      <c r="BL52" s="391"/>
      <c r="BM52" s="391"/>
      <c r="BN52" s="391"/>
      <c r="BO52" s="391"/>
      <c r="BP52" s="391"/>
      <c r="BQ52" s="391"/>
      <c r="BR52" s="391"/>
      <c r="BS52" s="391"/>
      <c r="BT52" s="376">
        <v>0</v>
      </c>
      <c r="BU52" s="377"/>
      <c r="BV52" s="377"/>
      <c r="BW52" s="377"/>
      <c r="BX52" s="377"/>
      <c r="BY52" s="377"/>
      <c r="BZ52" s="377"/>
      <c r="CA52" s="377"/>
      <c r="CB52" s="377"/>
      <c r="CC52" s="377"/>
      <c r="CD52" s="377"/>
      <c r="CE52" s="377"/>
      <c r="CF52" s="377"/>
      <c r="CG52" s="377"/>
      <c r="CH52" s="377"/>
      <c r="CI52" s="377"/>
      <c r="CJ52" s="378"/>
      <c r="CK52" s="376">
        <v>0</v>
      </c>
      <c r="CL52" s="377"/>
      <c r="CM52" s="377"/>
      <c r="CN52" s="377"/>
      <c r="CO52" s="377"/>
      <c r="CP52" s="377"/>
      <c r="CQ52" s="377"/>
      <c r="CR52" s="377"/>
      <c r="CS52" s="377"/>
      <c r="CT52" s="377"/>
      <c r="CU52" s="377"/>
      <c r="CV52" s="377"/>
      <c r="CW52" s="377"/>
      <c r="CX52" s="377"/>
      <c r="CY52" s="377"/>
      <c r="CZ52" s="377"/>
      <c r="DA52" s="378"/>
    </row>
    <row r="53" spans="1:105" s="10" customFormat="1" ht="32.25" customHeight="1" x14ac:dyDescent="0.2">
      <c r="A53" s="440" t="s">
        <v>18</v>
      </c>
      <c r="B53" s="440"/>
      <c r="C53" s="440"/>
      <c r="D53" s="440"/>
      <c r="E53" s="440"/>
      <c r="F53" s="440"/>
      <c r="G53" s="440"/>
      <c r="H53" s="440"/>
      <c r="I53" s="440"/>
      <c r="J53" s="440"/>
      <c r="K53" s="24"/>
      <c r="L53" s="441" t="s">
        <v>672</v>
      </c>
      <c r="M53" s="441"/>
      <c r="N53" s="441"/>
      <c r="O53" s="441"/>
      <c r="P53" s="441"/>
      <c r="Q53" s="441"/>
      <c r="R53" s="441"/>
      <c r="S53" s="441"/>
      <c r="T53" s="441"/>
      <c r="U53" s="441"/>
      <c r="V53" s="441"/>
      <c r="W53" s="441"/>
      <c r="X53" s="441"/>
      <c r="Y53" s="441"/>
      <c r="Z53" s="441"/>
      <c r="AA53" s="441"/>
      <c r="AB53" s="441"/>
      <c r="AC53" s="441"/>
      <c r="AD53" s="441"/>
      <c r="AE53" s="441"/>
      <c r="AF53" s="441"/>
      <c r="AG53" s="441"/>
      <c r="AH53" s="441"/>
      <c r="AI53" s="441"/>
      <c r="AJ53" s="441"/>
      <c r="AK53" s="441"/>
      <c r="AL53" s="441"/>
      <c r="AM53" s="441"/>
      <c r="AN53" s="441"/>
      <c r="AO53" s="441"/>
      <c r="AP53" s="441"/>
      <c r="AQ53" s="441"/>
      <c r="AR53" s="441"/>
      <c r="AS53" s="441"/>
      <c r="AT53" s="441"/>
      <c r="AU53" s="441"/>
      <c r="AV53" s="441"/>
      <c r="AW53" s="441"/>
      <c r="AX53" s="441"/>
      <c r="AY53" s="441"/>
      <c r="AZ53" s="441"/>
      <c r="BA53" s="441"/>
      <c r="BB53" s="441"/>
      <c r="BC53" s="441"/>
      <c r="BD53" s="442"/>
      <c r="BE53" s="443"/>
      <c r="BF53" s="443"/>
      <c r="BG53" s="443"/>
      <c r="BH53" s="443"/>
      <c r="BI53" s="443"/>
      <c r="BJ53" s="443"/>
      <c r="BK53" s="443"/>
      <c r="BL53" s="443"/>
      <c r="BM53" s="443"/>
      <c r="BN53" s="443"/>
      <c r="BO53" s="443"/>
      <c r="BP53" s="443"/>
      <c r="BQ53" s="443"/>
      <c r="BR53" s="443"/>
      <c r="BS53" s="443"/>
      <c r="BT53" s="444">
        <v>-1501573.9500000007</v>
      </c>
      <c r="BU53" s="445"/>
      <c r="BV53" s="445"/>
      <c r="BW53" s="445"/>
      <c r="BX53" s="445"/>
      <c r="BY53" s="445"/>
      <c r="BZ53" s="445"/>
      <c r="CA53" s="445"/>
      <c r="CB53" s="445"/>
      <c r="CC53" s="445"/>
      <c r="CD53" s="445"/>
      <c r="CE53" s="445"/>
      <c r="CF53" s="445"/>
      <c r="CG53" s="445"/>
      <c r="CH53" s="445"/>
      <c r="CI53" s="445"/>
      <c r="CJ53" s="446"/>
      <c r="CK53" s="444">
        <v>248205.67</v>
      </c>
      <c r="CL53" s="445"/>
      <c r="CM53" s="445"/>
      <c r="CN53" s="445"/>
      <c r="CO53" s="445"/>
      <c r="CP53" s="445"/>
      <c r="CQ53" s="445"/>
      <c r="CR53" s="445"/>
      <c r="CS53" s="445"/>
      <c r="CT53" s="445"/>
      <c r="CU53" s="445"/>
      <c r="CV53" s="445"/>
      <c r="CW53" s="445"/>
      <c r="CX53" s="445"/>
      <c r="CY53" s="445"/>
      <c r="CZ53" s="445"/>
      <c r="DA53" s="446"/>
    </row>
    <row r="54" spans="1:105" s="10" customFormat="1" ht="17.25" hidden="1" customHeight="1" x14ac:dyDescent="0.2">
      <c r="A54" s="430" t="s">
        <v>673</v>
      </c>
      <c r="B54" s="431"/>
      <c r="C54" s="431"/>
      <c r="D54" s="431"/>
      <c r="E54" s="431"/>
      <c r="F54" s="431"/>
      <c r="G54" s="431"/>
      <c r="H54" s="431"/>
      <c r="I54" s="431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1"/>
      <c r="AC54" s="431"/>
      <c r="AD54" s="431"/>
      <c r="AE54" s="431"/>
      <c r="AF54" s="431"/>
      <c r="AG54" s="431"/>
      <c r="AH54" s="431"/>
      <c r="AI54" s="431"/>
      <c r="AJ54" s="431"/>
      <c r="AK54" s="431"/>
      <c r="AL54" s="431"/>
      <c r="AM54" s="431"/>
      <c r="AN54" s="431"/>
      <c r="AO54" s="431"/>
      <c r="AP54" s="431"/>
      <c r="AQ54" s="431"/>
      <c r="AR54" s="431"/>
      <c r="AS54" s="431"/>
      <c r="AT54" s="431"/>
      <c r="AU54" s="431"/>
      <c r="AV54" s="431"/>
      <c r="AW54" s="431"/>
      <c r="AX54" s="431"/>
      <c r="AY54" s="431"/>
      <c r="AZ54" s="431"/>
      <c r="BA54" s="431"/>
      <c r="BB54" s="431"/>
      <c r="BC54" s="431"/>
      <c r="BD54" s="431"/>
      <c r="BE54" s="431"/>
      <c r="BF54" s="431"/>
      <c r="BG54" s="431"/>
      <c r="BH54" s="431"/>
      <c r="BI54" s="431"/>
      <c r="BJ54" s="431"/>
      <c r="BK54" s="431"/>
      <c r="BL54" s="431"/>
      <c r="BM54" s="431"/>
      <c r="BN54" s="431"/>
      <c r="BO54" s="431"/>
      <c r="BP54" s="431"/>
      <c r="BQ54" s="431"/>
      <c r="BR54" s="431"/>
      <c r="BS54" s="431"/>
      <c r="BT54" s="431"/>
      <c r="BU54" s="431"/>
      <c r="BV54" s="431"/>
      <c r="BW54" s="431"/>
      <c r="BX54" s="431"/>
      <c r="BY54" s="431"/>
      <c r="BZ54" s="431"/>
      <c r="CA54" s="431"/>
      <c r="CB54" s="431"/>
      <c r="CC54" s="431"/>
      <c r="CD54" s="431"/>
      <c r="CE54" s="431"/>
      <c r="CF54" s="431"/>
      <c r="CG54" s="431"/>
      <c r="CH54" s="431"/>
      <c r="CI54" s="431"/>
      <c r="CJ54" s="431"/>
      <c r="CK54" s="431"/>
      <c r="CL54" s="431"/>
      <c r="CM54" s="431"/>
      <c r="CN54" s="431"/>
      <c r="CO54" s="431"/>
      <c r="CP54" s="431"/>
      <c r="CQ54" s="431"/>
      <c r="CR54" s="431"/>
      <c r="CS54" s="431"/>
      <c r="CT54" s="431"/>
      <c r="CU54" s="431"/>
      <c r="CV54" s="431"/>
      <c r="CW54" s="431"/>
      <c r="CX54" s="431"/>
      <c r="CY54" s="431"/>
      <c r="CZ54" s="431"/>
      <c r="DA54" s="432"/>
    </row>
    <row r="55" spans="1:105" s="10" customFormat="1" ht="59.25" hidden="1" customHeight="1" x14ac:dyDescent="0.2">
      <c r="A55" s="371" t="s">
        <v>19</v>
      </c>
      <c r="B55" s="371"/>
      <c r="C55" s="371"/>
      <c r="D55" s="371"/>
      <c r="E55" s="371"/>
      <c r="F55" s="371"/>
      <c r="G55" s="371"/>
      <c r="H55" s="371"/>
      <c r="I55" s="371"/>
      <c r="J55" s="371"/>
      <c r="K55" s="11"/>
      <c r="L55" s="389" t="s">
        <v>674</v>
      </c>
      <c r="M55" s="389"/>
      <c r="N55" s="389"/>
      <c r="O55" s="389"/>
      <c r="P55" s="389"/>
      <c r="Q55" s="389"/>
      <c r="R55" s="389"/>
      <c r="S55" s="389"/>
      <c r="T55" s="389"/>
      <c r="U55" s="389"/>
      <c r="V55" s="389"/>
      <c r="W55" s="389"/>
      <c r="X55" s="389"/>
      <c r="Y55" s="389"/>
      <c r="Z55" s="389"/>
      <c r="AA55" s="389"/>
      <c r="AB55" s="389"/>
      <c r="AC55" s="389"/>
      <c r="AD55" s="389"/>
      <c r="AE55" s="389"/>
      <c r="AF55" s="389"/>
      <c r="AG55" s="389"/>
      <c r="AH55" s="389"/>
      <c r="AI55" s="389"/>
      <c r="AJ55" s="389"/>
      <c r="AK55" s="389"/>
      <c r="AL55" s="389"/>
      <c r="AM55" s="389"/>
      <c r="AN55" s="389"/>
      <c r="AO55" s="389"/>
      <c r="AP55" s="389"/>
      <c r="AQ55" s="389"/>
      <c r="AR55" s="389"/>
      <c r="AS55" s="389"/>
      <c r="AT55" s="389"/>
      <c r="AU55" s="389"/>
      <c r="AV55" s="389"/>
      <c r="AW55" s="389"/>
      <c r="AX55" s="389"/>
      <c r="AY55" s="389"/>
      <c r="AZ55" s="389"/>
      <c r="BA55" s="389"/>
      <c r="BB55" s="389"/>
      <c r="BC55" s="389"/>
      <c r="BD55" s="390"/>
      <c r="BE55" s="391"/>
      <c r="BF55" s="391"/>
      <c r="BG55" s="391"/>
      <c r="BH55" s="391"/>
      <c r="BI55" s="391"/>
      <c r="BJ55" s="391"/>
      <c r="BK55" s="391"/>
      <c r="BL55" s="391"/>
      <c r="BM55" s="391"/>
      <c r="BN55" s="391"/>
      <c r="BO55" s="391"/>
      <c r="BP55" s="391"/>
      <c r="BQ55" s="391"/>
      <c r="BR55" s="391"/>
      <c r="BS55" s="391"/>
      <c r="BT55" s="376">
        <v>0</v>
      </c>
      <c r="BU55" s="377"/>
      <c r="BV55" s="377"/>
      <c r="BW55" s="377"/>
      <c r="BX55" s="377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8"/>
      <c r="CK55" s="376">
        <v>0</v>
      </c>
      <c r="CL55" s="377"/>
      <c r="CM55" s="377"/>
      <c r="CN55" s="377"/>
      <c r="CO55" s="377"/>
      <c r="CP55" s="377"/>
      <c r="CQ55" s="377"/>
      <c r="CR55" s="377"/>
      <c r="CS55" s="377"/>
      <c r="CT55" s="377"/>
      <c r="CU55" s="377"/>
      <c r="CV55" s="377"/>
      <c r="CW55" s="377"/>
      <c r="CX55" s="377"/>
      <c r="CY55" s="377"/>
      <c r="CZ55" s="377"/>
      <c r="DA55" s="378"/>
    </row>
    <row r="56" spans="1:105" s="10" customFormat="1" ht="45" hidden="1" customHeight="1" x14ac:dyDescent="0.2">
      <c r="A56" s="371" t="s">
        <v>20</v>
      </c>
      <c r="B56" s="371"/>
      <c r="C56" s="371"/>
      <c r="D56" s="371"/>
      <c r="E56" s="371"/>
      <c r="F56" s="371"/>
      <c r="G56" s="371"/>
      <c r="H56" s="371"/>
      <c r="I56" s="371"/>
      <c r="J56" s="371"/>
      <c r="K56" s="11"/>
      <c r="L56" s="389" t="s">
        <v>675</v>
      </c>
      <c r="M56" s="389"/>
      <c r="N56" s="389"/>
      <c r="O56" s="389"/>
      <c r="P56" s="389"/>
      <c r="Q56" s="389"/>
      <c r="R56" s="389"/>
      <c r="S56" s="389"/>
      <c r="T56" s="389"/>
      <c r="U56" s="389"/>
      <c r="V56" s="389"/>
      <c r="W56" s="389"/>
      <c r="X56" s="389"/>
      <c r="Y56" s="389"/>
      <c r="Z56" s="389"/>
      <c r="AA56" s="389"/>
      <c r="AB56" s="389"/>
      <c r="AC56" s="389"/>
      <c r="AD56" s="389"/>
      <c r="AE56" s="389"/>
      <c r="AF56" s="389"/>
      <c r="AG56" s="389"/>
      <c r="AH56" s="389"/>
      <c r="AI56" s="389"/>
      <c r="AJ56" s="389"/>
      <c r="AK56" s="389"/>
      <c r="AL56" s="389"/>
      <c r="AM56" s="389"/>
      <c r="AN56" s="389"/>
      <c r="AO56" s="389"/>
      <c r="AP56" s="389"/>
      <c r="AQ56" s="389"/>
      <c r="AR56" s="389"/>
      <c r="AS56" s="389"/>
      <c r="AT56" s="389"/>
      <c r="AU56" s="389"/>
      <c r="AV56" s="389"/>
      <c r="AW56" s="389"/>
      <c r="AX56" s="389"/>
      <c r="AY56" s="389"/>
      <c r="AZ56" s="389"/>
      <c r="BA56" s="389"/>
      <c r="BB56" s="389"/>
      <c r="BC56" s="389"/>
      <c r="BD56" s="390"/>
      <c r="BE56" s="391"/>
      <c r="BF56" s="391"/>
      <c r="BG56" s="391"/>
      <c r="BH56" s="391"/>
      <c r="BI56" s="391"/>
      <c r="BJ56" s="391"/>
      <c r="BK56" s="391"/>
      <c r="BL56" s="391"/>
      <c r="BM56" s="391"/>
      <c r="BN56" s="391"/>
      <c r="BO56" s="391"/>
      <c r="BP56" s="391"/>
      <c r="BQ56" s="391"/>
      <c r="BR56" s="391"/>
      <c r="BS56" s="391"/>
      <c r="BT56" s="376">
        <v>0</v>
      </c>
      <c r="BU56" s="377"/>
      <c r="BV56" s="377"/>
      <c r="BW56" s="377"/>
      <c r="BX56" s="377"/>
      <c r="BY56" s="377"/>
      <c r="BZ56" s="377"/>
      <c r="CA56" s="377"/>
      <c r="CB56" s="377"/>
      <c r="CC56" s="377"/>
      <c r="CD56" s="377"/>
      <c r="CE56" s="377"/>
      <c r="CF56" s="377"/>
      <c r="CG56" s="377"/>
      <c r="CH56" s="377"/>
      <c r="CI56" s="377"/>
      <c r="CJ56" s="378"/>
      <c r="CK56" s="376">
        <v>0</v>
      </c>
      <c r="CL56" s="377"/>
      <c r="CM56" s="377"/>
      <c r="CN56" s="377"/>
      <c r="CO56" s="377"/>
      <c r="CP56" s="377"/>
      <c r="CQ56" s="377"/>
      <c r="CR56" s="377"/>
      <c r="CS56" s="377"/>
      <c r="CT56" s="377"/>
      <c r="CU56" s="377"/>
      <c r="CV56" s="377"/>
      <c r="CW56" s="377"/>
      <c r="CX56" s="377"/>
      <c r="CY56" s="377"/>
      <c r="CZ56" s="377"/>
      <c r="DA56" s="378"/>
    </row>
    <row r="57" spans="1:105" s="10" customFormat="1" ht="45" hidden="1" customHeight="1" x14ac:dyDescent="0.2">
      <c r="A57" s="371" t="s">
        <v>21</v>
      </c>
      <c r="B57" s="371"/>
      <c r="C57" s="371"/>
      <c r="D57" s="371"/>
      <c r="E57" s="371"/>
      <c r="F57" s="371"/>
      <c r="G57" s="371"/>
      <c r="H57" s="371"/>
      <c r="I57" s="371"/>
      <c r="J57" s="371"/>
      <c r="K57" s="11"/>
      <c r="L57" s="389" t="s">
        <v>676</v>
      </c>
      <c r="M57" s="389"/>
      <c r="N57" s="389"/>
      <c r="O57" s="389"/>
      <c r="P57" s="389"/>
      <c r="Q57" s="389"/>
      <c r="R57" s="389"/>
      <c r="S57" s="389"/>
      <c r="T57" s="389"/>
      <c r="U57" s="389"/>
      <c r="V57" s="389"/>
      <c r="W57" s="389"/>
      <c r="X57" s="389"/>
      <c r="Y57" s="389"/>
      <c r="Z57" s="389"/>
      <c r="AA57" s="389"/>
      <c r="AB57" s="389"/>
      <c r="AC57" s="389"/>
      <c r="AD57" s="389"/>
      <c r="AE57" s="389"/>
      <c r="AF57" s="389"/>
      <c r="AG57" s="389"/>
      <c r="AH57" s="389"/>
      <c r="AI57" s="389"/>
      <c r="AJ57" s="389"/>
      <c r="AK57" s="389"/>
      <c r="AL57" s="389"/>
      <c r="AM57" s="389"/>
      <c r="AN57" s="389"/>
      <c r="AO57" s="389"/>
      <c r="AP57" s="389"/>
      <c r="AQ57" s="389"/>
      <c r="AR57" s="389"/>
      <c r="AS57" s="389"/>
      <c r="AT57" s="389"/>
      <c r="AU57" s="389"/>
      <c r="AV57" s="389"/>
      <c r="AW57" s="389"/>
      <c r="AX57" s="389"/>
      <c r="AY57" s="389"/>
      <c r="AZ57" s="389"/>
      <c r="BA57" s="389"/>
      <c r="BB57" s="389"/>
      <c r="BC57" s="389"/>
      <c r="BD57" s="390"/>
      <c r="BE57" s="391"/>
      <c r="BF57" s="391"/>
      <c r="BG57" s="391"/>
      <c r="BH57" s="391"/>
      <c r="BI57" s="391"/>
      <c r="BJ57" s="391"/>
      <c r="BK57" s="391"/>
      <c r="BL57" s="391"/>
      <c r="BM57" s="391"/>
      <c r="BN57" s="391"/>
      <c r="BO57" s="391"/>
      <c r="BP57" s="391"/>
      <c r="BQ57" s="391"/>
      <c r="BR57" s="391"/>
      <c r="BS57" s="391"/>
      <c r="BT57" s="376">
        <v>0</v>
      </c>
      <c r="BU57" s="377"/>
      <c r="BV57" s="377"/>
      <c r="BW57" s="377"/>
      <c r="BX57" s="377"/>
      <c r="BY57" s="377"/>
      <c r="BZ57" s="377"/>
      <c r="CA57" s="377"/>
      <c r="CB57" s="377"/>
      <c r="CC57" s="377"/>
      <c r="CD57" s="377"/>
      <c r="CE57" s="377"/>
      <c r="CF57" s="377"/>
      <c r="CG57" s="377"/>
      <c r="CH57" s="377"/>
      <c r="CI57" s="377"/>
      <c r="CJ57" s="378"/>
      <c r="CK57" s="376">
        <v>0</v>
      </c>
      <c r="CL57" s="377"/>
      <c r="CM57" s="377"/>
      <c r="CN57" s="377"/>
      <c r="CO57" s="377"/>
      <c r="CP57" s="377"/>
      <c r="CQ57" s="377"/>
      <c r="CR57" s="377"/>
      <c r="CS57" s="377"/>
      <c r="CT57" s="377"/>
      <c r="CU57" s="377"/>
      <c r="CV57" s="377"/>
      <c r="CW57" s="377"/>
      <c r="CX57" s="377"/>
      <c r="CY57" s="377"/>
      <c r="CZ57" s="377"/>
      <c r="DA57" s="378"/>
    </row>
    <row r="58" spans="1:105" s="10" customFormat="1" ht="45" hidden="1" customHeight="1" x14ac:dyDescent="0.2">
      <c r="A58" s="371" t="s">
        <v>32</v>
      </c>
      <c r="B58" s="371"/>
      <c r="C58" s="371"/>
      <c r="D58" s="371"/>
      <c r="E58" s="371"/>
      <c r="F58" s="371"/>
      <c r="G58" s="371"/>
      <c r="H58" s="371"/>
      <c r="I58" s="371"/>
      <c r="J58" s="371"/>
      <c r="K58" s="11"/>
      <c r="L58" s="389" t="s">
        <v>677</v>
      </c>
      <c r="M58" s="389"/>
      <c r="N58" s="389"/>
      <c r="O58" s="389"/>
      <c r="P58" s="389"/>
      <c r="Q58" s="389"/>
      <c r="R58" s="389"/>
      <c r="S58" s="389"/>
      <c r="T58" s="389"/>
      <c r="U58" s="389"/>
      <c r="V58" s="389"/>
      <c r="W58" s="389"/>
      <c r="X58" s="389"/>
      <c r="Y58" s="389"/>
      <c r="Z58" s="389"/>
      <c r="AA58" s="389"/>
      <c r="AB58" s="389"/>
      <c r="AC58" s="389"/>
      <c r="AD58" s="389"/>
      <c r="AE58" s="389"/>
      <c r="AF58" s="389"/>
      <c r="AG58" s="389"/>
      <c r="AH58" s="389"/>
      <c r="AI58" s="389"/>
      <c r="AJ58" s="389"/>
      <c r="AK58" s="389"/>
      <c r="AL58" s="389"/>
      <c r="AM58" s="389"/>
      <c r="AN58" s="389"/>
      <c r="AO58" s="389"/>
      <c r="AP58" s="389"/>
      <c r="AQ58" s="389"/>
      <c r="AR58" s="389"/>
      <c r="AS58" s="389"/>
      <c r="AT58" s="389"/>
      <c r="AU58" s="389"/>
      <c r="AV58" s="389"/>
      <c r="AW58" s="389"/>
      <c r="AX58" s="389"/>
      <c r="AY58" s="389"/>
      <c r="AZ58" s="389"/>
      <c r="BA58" s="389"/>
      <c r="BB58" s="389"/>
      <c r="BC58" s="389"/>
      <c r="BD58" s="390"/>
      <c r="BE58" s="391">
        <v>19</v>
      </c>
      <c r="BF58" s="391"/>
      <c r="BG58" s="391"/>
      <c r="BH58" s="391"/>
      <c r="BI58" s="391"/>
      <c r="BJ58" s="391"/>
      <c r="BK58" s="391"/>
      <c r="BL58" s="391"/>
      <c r="BM58" s="391"/>
      <c r="BN58" s="391"/>
      <c r="BO58" s="391"/>
      <c r="BP58" s="391"/>
      <c r="BQ58" s="391"/>
      <c r="BR58" s="391"/>
      <c r="BS58" s="391"/>
      <c r="BT58" s="376">
        <v>0</v>
      </c>
      <c r="BU58" s="377"/>
      <c r="BV58" s="377"/>
      <c r="BW58" s="377"/>
      <c r="BX58" s="377"/>
      <c r="BY58" s="377"/>
      <c r="BZ58" s="377"/>
      <c r="CA58" s="377"/>
      <c r="CB58" s="377"/>
      <c r="CC58" s="377"/>
      <c r="CD58" s="377"/>
      <c r="CE58" s="377"/>
      <c r="CF58" s="377"/>
      <c r="CG58" s="377"/>
      <c r="CH58" s="377"/>
      <c r="CI58" s="377"/>
      <c r="CJ58" s="378"/>
      <c r="CK58" s="376">
        <v>0</v>
      </c>
      <c r="CL58" s="377"/>
      <c r="CM58" s="377"/>
      <c r="CN58" s="377"/>
      <c r="CO58" s="377"/>
      <c r="CP58" s="377"/>
      <c r="CQ58" s="377"/>
      <c r="CR58" s="377"/>
      <c r="CS58" s="377"/>
      <c r="CT58" s="377"/>
      <c r="CU58" s="377"/>
      <c r="CV58" s="377"/>
      <c r="CW58" s="377"/>
      <c r="CX58" s="377"/>
      <c r="CY58" s="377"/>
      <c r="CZ58" s="377"/>
      <c r="DA58" s="378"/>
    </row>
    <row r="59" spans="1:105" s="10" customFormat="1" ht="45" hidden="1" customHeight="1" x14ac:dyDescent="0.2">
      <c r="A59" s="371" t="s">
        <v>38</v>
      </c>
      <c r="B59" s="371"/>
      <c r="C59" s="371"/>
      <c r="D59" s="371"/>
      <c r="E59" s="371"/>
      <c r="F59" s="371"/>
      <c r="G59" s="371"/>
      <c r="H59" s="371"/>
      <c r="I59" s="371"/>
      <c r="J59" s="371"/>
      <c r="K59" s="11"/>
      <c r="L59" s="389" t="s">
        <v>678</v>
      </c>
      <c r="M59" s="389"/>
      <c r="N59" s="389"/>
      <c r="O59" s="389"/>
      <c r="P59" s="389"/>
      <c r="Q59" s="389"/>
      <c r="R59" s="389"/>
      <c r="S59" s="389"/>
      <c r="T59" s="389"/>
      <c r="U59" s="389"/>
      <c r="V59" s="389"/>
      <c r="W59" s="389"/>
      <c r="X59" s="389"/>
      <c r="Y59" s="389"/>
      <c r="Z59" s="389"/>
      <c r="AA59" s="389"/>
      <c r="AB59" s="389"/>
      <c r="AC59" s="389"/>
      <c r="AD59" s="389"/>
      <c r="AE59" s="389"/>
      <c r="AF59" s="389"/>
      <c r="AG59" s="389"/>
      <c r="AH59" s="389"/>
      <c r="AI59" s="389"/>
      <c r="AJ59" s="389"/>
      <c r="AK59" s="389"/>
      <c r="AL59" s="389"/>
      <c r="AM59" s="389"/>
      <c r="AN59" s="389"/>
      <c r="AO59" s="389"/>
      <c r="AP59" s="389"/>
      <c r="AQ59" s="389"/>
      <c r="AR59" s="389"/>
      <c r="AS59" s="389"/>
      <c r="AT59" s="389"/>
      <c r="AU59" s="389"/>
      <c r="AV59" s="389"/>
      <c r="AW59" s="389"/>
      <c r="AX59" s="389"/>
      <c r="AY59" s="389"/>
      <c r="AZ59" s="389"/>
      <c r="BA59" s="389"/>
      <c r="BB59" s="389"/>
      <c r="BC59" s="389"/>
      <c r="BD59" s="390"/>
      <c r="BE59" s="391">
        <v>48</v>
      </c>
      <c r="BF59" s="391"/>
      <c r="BG59" s="391"/>
      <c r="BH59" s="391"/>
      <c r="BI59" s="391"/>
      <c r="BJ59" s="391"/>
      <c r="BK59" s="391"/>
      <c r="BL59" s="391"/>
      <c r="BM59" s="391"/>
      <c r="BN59" s="391"/>
      <c r="BO59" s="391"/>
      <c r="BP59" s="391"/>
      <c r="BQ59" s="391"/>
      <c r="BR59" s="391"/>
      <c r="BS59" s="391"/>
      <c r="BT59" s="376">
        <v>0</v>
      </c>
      <c r="BU59" s="377"/>
      <c r="BV59" s="377"/>
      <c r="BW59" s="377"/>
      <c r="BX59" s="377"/>
      <c r="BY59" s="377"/>
      <c r="BZ59" s="377"/>
      <c r="CA59" s="377"/>
      <c r="CB59" s="377"/>
      <c r="CC59" s="377"/>
      <c r="CD59" s="377"/>
      <c r="CE59" s="377"/>
      <c r="CF59" s="377"/>
      <c r="CG59" s="377"/>
      <c r="CH59" s="377"/>
      <c r="CI59" s="377"/>
      <c r="CJ59" s="378"/>
      <c r="CK59" s="376">
        <v>0</v>
      </c>
      <c r="CL59" s="377"/>
      <c r="CM59" s="377"/>
      <c r="CN59" s="377"/>
      <c r="CO59" s="377"/>
      <c r="CP59" s="377"/>
      <c r="CQ59" s="377"/>
      <c r="CR59" s="377"/>
      <c r="CS59" s="377"/>
      <c r="CT59" s="377"/>
      <c r="CU59" s="377"/>
      <c r="CV59" s="377"/>
      <c r="CW59" s="377"/>
      <c r="CX59" s="377"/>
      <c r="CY59" s="377"/>
      <c r="CZ59" s="377"/>
      <c r="DA59" s="378"/>
    </row>
    <row r="60" spans="1:105" s="10" customFormat="1" ht="59.25" hidden="1" customHeight="1" x14ac:dyDescent="0.2">
      <c r="A60" s="371" t="s">
        <v>39</v>
      </c>
      <c r="B60" s="371"/>
      <c r="C60" s="371"/>
      <c r="D60" s="371"/>
      <c r="E60" s="371"/>
      <c r="F60" s="371"/>
      <c r="G60" s="371"/>
      <c r="H60" s="371"/>
      <c r="I60" s="371"/>
      <c r="J60" s="371"/>
      <c r="K60" s="11"/>
      <c r="L60" s="389" t="s">
        <v>679</v>
      </c>
      <c r="M60" s="389"/>
      <c r="N60" s="389"/>
      <c r="O60" s="389"/>
      <c r="P60" s="389"/>
      <c r="Q60" s="389"/>
      <c r="R60" s="389"/>
      <c r="S60" s="389"/>
      <c r="T60" s="389"/>
      <c r="U60" s="389"/>
      <c r="V60" s="389"/>
      <c r="W60" s="389"/>
      <c r="X60" s="389"/>
      <c r="Y60" s="389"/>
      <c r="Z60" s="389"/>
      <c r="AA60" s="389"/>
      <c r="AB60" s="389"/>
      <c r="AC60" s="389"/>
      <c r="AD60" s="389"/>
      <c r="AE60" s="389"/>
      <c r="AF60" s="389"/>
      <c r="AG60" s="389"/>
      <c r="AH60" s="389"/>
      <c r="AI60" s="389"/>
      <c r="AJ60" s="389"/>
      <c r="AK60" s="389"/>
      <c r="AL60" s="389"/>
      <c r="AM60" s="389"/>
      <c r="AN60" s="389"/>
      <c r="AO60" s="389"/>
      <c r="AP60" s="389"/>
      <c r="AQ60" s="389"/>
      <c r="AR60" s="389"/>
      <c r="AS60" s="389"/>
      <c r="AT60" s="389"/>
      <c r="AU60" s="389"/>
      <c r="AV60" s="389"/>
      <c r="AW60" s="389"/>
      <c r="AX60" s="389"/>
      <c r="AY60" s="389"/>
      <c r="AZ60" s="389"/>
      <c r="BA60" s="389"/>
      <c r="BB60" s="389"/>
      <c r="BC60" s="389"/>
      <c r="BD60" s="390"/>
      <c r="BE60" s="391"/>
      <c r="BF60" s="391"/>
      <c r="BG60" s="391"/>
      <c r="BH60" s="391"/>
      <c r="BI60" s="391"/>
      <c r="BJ60" s="391"/>
      <c r="BK60" s="391"/>
      <c r="BL60" s="391"/>
      <c r="BM60" s="391"/>
      <c r="BN60" s="391"/>
      <c r="BO60" s="391"/>
      <c r="BP60" s="391"/>
      <c r="BQ60" s="391"/>
      <c r="BR60" s="391"/>
      <c r="BS60" s="391"/>
      <c r="BT60" s="376">
        <v>0</v>
      </c>
      <c r="BU60" s="377"/>
      <c r="BV60" s="377"/>
      <c r="BW60" s="377"/>
      <c r="BX60" s="377"/>
      <c r="BY60" s="377"/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8"/>
      <c r="CK60" s="376">
        <v>0</v>
      </c>
      <c r="CL60" s="377"/>
      <c r="CM60" s="377"/>
      <c r="CN60" s="377"/>
      <c r="CO60" s="377"/>
      <c r="CP60" s="377"/>
      <c r="CQ60" s="377"/>
      <c r="CR60" s="377"/>
      <c r="CS60" s="377"/>
      <c r="CT60" s="377"/>
      <c r="CU60" s="377"/>
      <c r="CV60" s="377"/>
      <c r="CW60" s="377"/>
      <c r="CX60" s="377"/>
      <c r="CY60" s="377"/>
      <c r="CZ60" s="377"/>
      <c r="DA60" s="378"/>
    </row>
    <row r="61" spans="1:105" s="10" customFormat="1" ht="60" hidden="1" customHeight="1" x14ac:dyDescent="0.2">
      <c r="A61" s="371" t="s">
        <v>40</v>
      </c>
      <c r="B61" s="371"/>
      <c r="C61" s="371"/>
      <c r="D61" s="371"/>
      <c r="E61" s="371"/>
      <c r="F61" s="371"/>
      <c r="G61" s="371"/>
      <c r="H61" s="371"/>
      <c r="I61" s="371"/>
      <c r="J61" s="371"/>
      <c r="K61" s="11"/>
      <c r="L61" s="389" t="s">
        <v>680</v>
      </c>
      <c r="M61" s="389"/>
      <c r="N61" s="389"/>
      <c r="O61" s="389"/>
      <c r="P61" s="389"/>
      <c r="Q61" s="389"/>
      <c r="R61" s="389"/>
      <c r="S61" s="389"/>
      <c r="T61" s="389"/>
      <c r="U61" s="389"/>
      <c r="V61" s="389"/>
      <c r="W61" s="389"/>
      <c r="X61" s="389"/>
      <c r="Y61" s="389"/>
      <c r="Z61" s="389"/>
      <c r="AA61" s="389"/>
      <c r="AB61" s="389"/>
      <c r="AC61" s="389"/>
      <c r="AD61" s="389"/>
      <c r="AE61" s="389"/>
      <c r="AF61" s="389"/>
      <c r="AG61" s="389"/>
      <c r="AH61" s="389"/>
      <c r="AI61" s="389"/>
      <c r="AJ61" s="389"/>
      <c r="AK61" s="389"/>
      <c r="AL61" s="389"/>
      <c r="AM61" s="389"/>
      <c r="AN61" s="389"/>
      <c r="AO61" s="389"/>
      <c r="AP61" s="389"/>
      <c r="AQ61" s="389"/>
      <c r="AR61" s="389"/>
      <c r="AS61" s="389"/>
      <c r="AT61" s="389"/>
      <c r="AU61" s="389"/>
      <c r="AV61" s="389"/>
      <c r="AW61" s="389"/>
      <c r="AX61" s="389"/>
      <c r="AY61" s="389"/>
      <c r="AZ61" s="389"/>
      <c r="BA61" s="389"/>
      <c r="BB61" s="389"/>
      <c r="BC61" s="389"/>
      <c r="BD61" s="390"/>
      <c r="BE61" s="391"/>
      <c r="BF61" s="391"/>
      <c r="BG61" s="391"/>
      <c r="BH61" s="391"/>
      <c r="BI61" s="391"/>
      <c r="BJ61" s="391"/>
      <c r="BK61" s="391"/>
      <c r="BL61" s="391"/>
      <c r="BM61" s="391"/>
      <c r="BN61" s="391"/>
      <c r="BO61" s="391"/>
      <c r="BP61" s="391"/>
      <c r="BQ61" s="391"/>
      <c r="BR61" s="391"/>
      <c r="BS61" s="391"/>
      <c r="BT61" s="376">
        <v>0</v>
      </c>
      <c r="BU61" s="377"/>
      <c r="BV61" s="377"/>
      <c r="BW61" s="377"/>
      <c r="BX61" s="377"/>
      <c r="BY61" s="377"/>
      <c r="BZ61" s="377"/>
      <c r="CA61" s="377"/>
      <c r="CB61" s="377"/>
      <c r="CC61" s="377"/>
      <c r="CD61" s="377"/>
      <c r="CE61" s="377"/>
      <c r="CF61" s="377"/>
      <c r="CG61" s="377"/>
      <c r="CH61" s="377"/>
      <c r="CI61" s="377"/>
      <c r="CJ61" s="378"/>
      <c r="CK61" s="376">
        <v>0</v>
      </c>
      <c r="CL61" s="377"/>
      <c r="CM61" s="377"/>
      <c r="CN61" s="377"/>
      <c r="CO61" s="377"/>
      <c r="CP61" s="377"/>
      <c r="CQ61" s="377"/>
      <c r="CR61" s="377"/>
      <c r="CS61" s="377"/>
      <c r="CT61" s="377"/>
      <c r="CU61" s="377"/>
      <c r="CV61" s="377"/>
      <c r="CW61" s="377"/>
      <c r="CX61" s="377"/>
      <c r="CY61" s="377"/>
      <c r="CZ61" s="377"/>
      <c r="DA61" s="378"/>
    </row>
    <row r="62" spans="1:105" s="10" customFormat="1" ht="75" hidden="1" customHeight="1" x14ac:dyDescent="0.2">
      <c r="A62" s="371" t="s">
        <v>41</v>
      </c>
      <c r="B62" s="371"/>
      <c r="C62" s="371"/>
      <c r="D62" s="371"/>
      <c r="E62" s="371"/>
      <c r="F62" s="371"/>
      <c r="G62" s="371"/>
      <c r="H62" s="371"/>
      <c r="I62" s="371"/>
      <c r="J62" s="371"/>
      <c r="K62" s="11"/>
      <c r="L62" s="389" t="s">
        <v>681</v>
      </c>
      <c r="M62" s="389"/>
      <c r="N62" s="389"/>
      <c r="O62" s="389"/>
      <c r="P62" s="389"/>
      <c r="Q62" s="389"/>
      <c r="R62" s="389"/>
      <c r="S62" s="389"/>
      <c r="T62" s="389"/>
      <c r="U62" s="389"/>
      <c r="V62" s="389"/>
      <c r="W62" s="389"/>
      <c r="X62" s="389"/>
      <c r="Y62" s="389"/>
      <c r="Z62" s="389"/>
      <c r="AA62" s="389"/>
      <c r="AB62" s="389"/>
      <c r="AC62" s="389"/>
      <c r="AD62" s="389"/>
      <c r="AE62" s="389"/>
      <c r="AF62" s="389"/>
      <c r="AG62" s="389"/>
      <c r="AH62" s="389"/>
      <c r="AI62" s="389"/>
      <c r="AJ62" s="389"/>
      <c r="AK62" s="389"/>
      <c r="AL62" s="389"/>
      <c r="AM62" s="389"/>
      <c r="AN62" s="389"/>
      <c r="AO62" s="389"/>
      <c r="AP62" s="389"/>
      <c r="AQ62" s="389"/>
      <c r="AR62" s="389"/>
      <c r="AS62" s="389"/>
      <c r="AT62" s="389"/>
      <c r="AU62" s="389"/>
      <c r="AV62" s="389"/>
      <c r="AW62" s="389"/>
      <c r="AX62" s="389"/>
      <c r="AY62" s="389"/>
      <c r="AZ62" s="389"/>
      <c r="BA62" s="389"/>
      <c r="BB62" s="389"/>
      <c r="BC62" s="389"/>
      <c r="BD62" s="390"/>
      <c r="BE62" s="391"/>
      <c r="BF62" s="391"/>
      <c r="BG62" s="391"/>
      <c r="BH62" s="391"/>
      <c r="BI62" s="391"/>
      <c r="BJ62" s="391"/>
      <c r="BK62" s="391"/>
      <c r="BL62" s="391"/>
      <c r="BM62" s="391"/>
      <c r="BN62" s="391"/>
      <c r="BO62" s="391"/>
      <c r="BP62" s="391"/>
      <c r="BQ62" s="391"/>
      <c r="BR62" s="391"/>
      <c r="BS62" s="391"/>
      <c r="BT62" s="376">
        <v>0</v>
      </c>
      <c r="BU62" s="377"/>
      <c r="BV62" s="377"/>
      <c r="BW62" s="377"/>
      <c r="BX62" s="377"/>
      <c r="BY62" s="377"/>
      <c r="BZ62" s="377"/>
      <c r="CA62" s="377"/>
      <c r="CB62" s="377"/>
      <c r="CC62" s="377"/>
      <c r="CD62" s="377"/>
      <c r="CE62" s="377"/>
      <c r="CF62" s="377"/>
      <c r="CG62" s="377"/>
      <c r="CH62" s="377"/>
      <c r="CI62" s="377"/>
      <c r="CJ62" s="378"/>
      <c r="CK62" s="376">
        <v>0</v>
      </c>
      <c r="CL62" s="377"/>
      <c r="CM62" s="377"/>
      <c r="CN62" s="377"/>
      <c r="CO62" s="377"/>
      <c r="CP62" s="377"/>
      <c r="CQ62" s="377"/>
      <c r="CR62" s="377"/>
      <c r="CS62" s="377"/>
      <c r="CT62" s="377"/>
      <c r="CU62" s="377"/>
      <c r="CV62" s="377"/>
      <c r="CW62" s="377"/>
      <c r="CX62" s="377"/>
      <c r="CY62" s="377"/>
      <c r="CZ62" s="377"/>
      <c r="DA62" s="378"/>
    </row>
    <row r="63" spans="1:105" s="10" customFormat="1" ht="75" hidden="1" customHeight="1" x14ac:dyDescent="0.2">
      <c r="A63" s="371" t="s">
        <v>42</v>
      </c>
      <c r="B63" s="371"/>
      <c r="C63" s="371"/>
      <c r="D63" s="371"/>
      <c r="E63" s="371"/>
      <c r="F63" s="371"/>
      <c r="G63" s="371"/>
      <c r="H63" s="371"/>
      <c r="I63" s="371"/>
      <c r="J63" s="371"/>
      <c r="K63" s="11"/>
      <c r="L63" s="389" t="s">
        <v>682</v>
      </c>
      <c r="M63" s="389"/>
      <c r="N63" s="389"/>
      <c r="O63" s="389"/>
      <c r="P63" s="389"/>
      <c r="Q63" s="389"/>
      <c r="R63" s="389"/>
      <c r="S63" s="389"/>
      <c r="T63" s="389"/>
      <c r="U63" s="389"/>
      <c r="V63" s="389"/>
      <c r="W63" s="389"/>
      <c r="X63" s="389"/>
      <c r="Y63" s="389"/>
      <c r="Z63" s="389"/>
      <c r="AA63" s="389"/>
      <c r="AB63" s="389"/>
      <c r="AC63" s="389"/>
      <c r="AD63" s="389"/>
      <c r="AE63" s="389"/>
      <c r="AF63" s="389"/>
      <c r="AG63" s="389"/>
      <c r="AH63" s="389"/>
      <c r="AI63" s="389"/>
      <c r="AJ63" s="389"/>
      <c r="AK63" s="389"/>
      <c r="AL63" s="389"/>
      <c r="AM63" s="389"/>
      <c r="AN63" s="389"/>
      <c r="AO63" s="389"/>
      <c r="AP63" s="389"/>
      <c r="AQ63" s="389"/>
      <c r="AR63" s="389"/>
      <c r="AS63" s="389"/>
      <c r="AT63" s="389"/>
      <c r="AU63" s="389"/>
      <c r="AV63" s="389"/>
      <c r="AW63" s="389"/>
      <c r="AX63" s="389"/>
      <c r="AY63" s="389"/>
      <c r="AZ63" s="389"/>
      <c r="BA63" s="389"/>
      <c r="BB63" s="389"/>
      <c r="BC63" s="389"/>
      <c r="BD63" s="390"/>
      <c r="BE63" s="391"/>
      <c r="BF63" s="391"/>
      <c r="BG63" s="391"/>
      <c r="BH63" s="391"/>
      <c r="BI63" s="391"/>
      <c r="BJ63" s="391"/>
      <c r="BK63" s="391"/>
      <c r="BL63" s="391"/>
      <c r="BM63" s="391"/>
      <c r="BN63" s="391"/>
      <c r="BO63" s="391"/>
      <c r="BP63" s="391"/>
      <c r="BQ63" s="391"/>
      <c r="BR63" s="391"/>
      <c r="BS63" s="391"/>
      <c r="BT63" s="376">
        <v>0</v>
      </c>
      <c r="BU63" s="377"/>
      <c r="BV63" s="377"/>
      <c r="BW63" s="377"/>
      <c r="BX63" s="377"/>
      <c r="BY63" s="377"/>
      <c r="BZ63" s="377"/>
      <c r="CA63" s="377"/>
      <c r="CB63" s="377"/>
      <c r="CC63" s="377"/>
      <c r="CD63" s="377"/>
      <c r="CE63" s="377"/>
      <c r="CF63" s="377"/>
      <c r="CG63" s="377"/>
      <c r="CH63" s="377"/>
      <c r="CI63" s="377"/>
      <c r="CJ63" s="378"/>
      <c r="CK63" s="376">
        <v>0</v>
      </c>
      <c r="CL63" s="377"/>
      <c r="CM63" s="377"/>
      <c r="CN63" s="377"/>
      <c r="CO63" s="377"/>
      <c r="CP63" s="377"/>
      <c r="CQ63" s="377"/>
      <c r="CR63" s="377"/>
      <c r="CS63" s="377"/>
      <c r="CT63" s="377"/>
      <c r="CU63" s="377"/>
      <c r="CV63" s="377"/>
      <c r="CW63" s="377"/>
      <c r="CX63" s="377"/>
      <c r="CY63" s="377"/>
      <c r="CZ63" s="377"/>
      <c r="DA63" s="378"/>
    </row>
    <row r="64" spans="1:105" s="10" customFormat="1" ht="60" hidden="1" customHeight="1" x14ac:dyDescent="0.2">
      <c r="A64" s="371" t="s">
        <v>43</v>
      </c>
      <c r="B64" s="371"/>
      <c r="C64" s="371"/>
      <c r="D64" s="371"/>
      <c r="E64" s="371"/>
      <c r="F64" s="371"/>
      <c r="G64" s="371"/>
      <c r="H64" s="371"/>
      <c r="I64" s="371"/>
      <c r="J64" s="371"/>
      <c r="K64" s="11"/>
      <c r="L64" s="389" t="s">
        <v>683</v>
      </c>
      <c r="M64" s="389"/>
      <c r="N64" s="389"/>
      <c r="O64" s="389"/>
      <c r="P64" s="389"/>
      <c r="Q64" s="389"/>
      <c r="R64" s="389"/>
      <c r="S64" s="389"/>
      <c r="T64" s="389"/>
      <c r="U64" s="389"/>
      <c r="V64" s="389"/>
      <c r="W64" s="389"/>
      <c r="X64" s="389"/>
      <c r="Y64" s="389"/>
      <c r="Z64" s="389"/>
      <c r="AA64" s="389"/>
      <c r="AB64" s="389"/>
      <c r="AC64" s="389"/>
      <c r="AD64" s="389"/>
      <c r="AE64" s="389"/>
      <c r="AF64" s="389"/>
      <c r="AG64" s="389"/>
      <c r="AH64" s="389"/>
      <c r="AI64" s="389"/>
      <c r="AJ64" s="389"/>
      <c r="AK64" s="389"/>
      <c r="AL64" s="389"/>
      <c r="AM64" s="389"/>
      <c r="AN64" s="389"/>
      <c r="AO64" s="389"/>
      <c r="AP64" s="389"/>
      <c r="AQ64" s="389"/>
      <c r="AR64" s="389"/>
      <c r="AS64" s="389"/>
      <c r="AT64" s="389"/>
      <c r="AU64" s="389"/>
      <c r="AV64" s="389"/>
      <c r="AW64" s="389"/>
      <c r="AX64" s="389"/>
      <c r="AY64" s="389"/>
      <c r="AZ64" s="389"/>
      <c r="BA64" s="389"/>
      <c r="BB64" s="389"/>
      <c r="BC64" s="389"/>
      <c r="BD64" s="390"/>
      <c r="BE64" s="391"/>
      <c r="BF64" s="391"/>
      <c r="BG64" s="391"/>
      <c r="BH64" s="391"/>
      <c r="BI64" s="391"/>
      <c r="BJ64" s="391"/>
      <c r="BK64" s="391"/>
      <c r="BL64" s="391"/>
      <c r="BM64" s="391"/>
      <c r="BN64" s="391"/>
      <c r="BO64" s="391"/>
      <c r="BP64" s="391"/>
      <c r="BQ64" s="391"/>
      <c r="BR64" s="391"/>
      <c r="BS64" s="391"/>
      <c r="BT64" s="376">
        <v>0</v>
      </c>
      <c r="BU64" s="377"/>
      <c r="BV64" s="377"/>
      <c r="BW64" s="377"/>
      <c r="BX64" s="377"/>
      <c r="BY64" s="377"/>
      <c r="BZ64" s="377"/>
      <c r="CA64" s="377"/>
      <c r="CB64" s="377"/>
      <c r="CC64" s="377"/>
      <c r="CD64" s="377"/>
      <c r="CE64" s="377"/>
      <c r="CF64" s="377"/>
      <c r="CG64" s="377"/>
      <c r="CH64" s="377"/>
      <c r="CI64" s="377"/>
      <c r="CJ64" s="378"/>
      <c r="CK64" s="376">
        <v>0</v>
      </c>
      <c r="CL64" s="377"/>
      <c r="CM64" s="377"/>
      <c r="CN64" s="377"/>
      <c r="CO64" s="377"/>
      <c r="CP64" s="377"/>
      <c r="CQ64" s="377"/>
      <c r="CR64" s="377"/>
      <c r="CS64" s="377"/>
      <c r="CT64" s="377"/>
      <c r="CU64" s="377"/>
      <c r="CV64" s="377"/>
      <c r="CW64" s="377"/>
      <c r="CX64" s="377"/>
      <c r="CY64" s="377"/>
      <c r="CZ64" s="377"/>
      <c r="DA64" s="378"/>
    </row>
    <row r="65" spans="1:105" s="10" customFormat="1" ht="75" hidden="1" customHeight="1" x14ac:dyDescent="0.2">
      <c r="A65" s="371" t="s">
        <v>44</v>
      </c>
      <c r="B65" s="371"/>
      <c r="C65" s="371"/>
      <c r="D65" s="371"/>
      <c r="E65" s="371"/>
      <c r="F65" s="371"/>
      <c r="G65" s="371"/>
      <c r="H65" s="371"/>
      <c r="I65" s="371"/>
      <c r="J65" s="371"/>
      <c r="K65" s="11"/>
      <c r="L65" s="389" t="s">
        <v>684</v>
      </c>
      <c r="M65" s="389"/>
      <c r="N65" s="389"/>
      <c r="O65" s="389"/>
      <c r="P65" s="389"/>
      <c r="Q65" s="389"/>
      <c r="R65" s="389"/>
      <c r="S65" s="389"/>
      <c r="T65" s="389"/>
      <c r="U65" s="389"/>
      <c r="V65" s="389"/>
      <c r="W65" s="389"/>
      <c r="X65" s="389"/>
      <c r="Y65" s="389"/>
      <c r="Z65" s="389"/>
      <c r="AA65" s="389"/>
      <c r="AB65" s="389"/>
      <c r="AC65" s="389"/>
      <c r="AD65" s="389"/>
      <c r="AE65" s="389"/>
      <c r="AF65" s="389"/>
      <c r="AG65" s="389"/>
      <c r="AH65" s="389"/>
      <c r="AI65" s="389"/>
      <c r="AJ65" s="389"/>
      <c r="AK65" s="389"/>
      <c r="AL65" s="389"/>
      <c r="AM65" s="389"/>
      <c r="AN65" s="389"/>
      <c r="AO65" s="389"/>
      <c r="AP65" s="389"/>
      <c r="AQ65" s="389"/>
      <c r="AR65" s="389"/>
      <c r="AS65" s="389"/>
      <c r="AT65" s="389"/>
      <c r="AU65" s="389"/>
      <c r="AV65" s="389"/>
      <c r="AW65" s="389"/>
      <c r="AX65" s="389"/>
      <c r="AY65" s="389"/>
      <c r="AZ65" s="389"/>
      <c r="BA65" s="389"/>
      <c r="BB65" s="389"/>
      <c r="BC65" s="389"/>
      <c r="BD65" s="390"/>
      <c r="BE65" s="391"/>
      <c r="BF65" s="391"/>
      <c r="BG65" s="391"/>
      <c r="BH65" s="391"/>
      <c r="BI65" s="391"/>
      <c r="BJ65" s="391"/>
      <c r="BK65" s="391"/>
      <c r="BL65" s="391"/>
      <c r="BM65" s="391"/>
      <c r="BN65" s="391"/>
      <c r="BO65" s="391"/>
      <c r="BP65" s="391"/>
      <c r="BQ65" s="391"/>
      <c r="BR65" s="391"/>
      <c r="BS65" s="391"/>
      <c r="BT65" s="376">
        <v>0</v>
      </c>
      <c r="BU65" s="377"/>
      <c r="BV65" s="377"/>
      <c r="BW65" s="377"/>
      <c r="BX65" s="377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8"/>
      <c r="CK65" s="376">
        <v>0</v>
      </c>
      <c r="CL65" s="377"/>
      <c r="CM65" s="377"/>
      <c r="CN65" s="377"/>
      <c r="CO65" s="377"/>
      <c r="CP65" s="377"/>
      <c r="CQ65" s="377"/>
      <c r="CR65" s="377"/>
      <c r="CS65" s="377"/>
      <c r="CT65" s="377"/>
      <c r="CU65" s="377"/>
      <c r="CV65" s="377"/>
      <c r="CW65" s="377"/>
      <c r="CX65" s="377"/>
      <c r="CY65" s="377"/>
      <c r="CZ65" s="377"/>
      <c r="DA65" s="378"/>
    </row>
    <row r="66" spans="1:105" s="10" customFormat="1" ht="75" hidden="1" customHeight="1" x14ac:dyDescent="0.2">
      <c r="A66" s="371" t="s">
        <v>45</v>
      </c>
      <c r="B66" s="371"/>
      <c r="C66" s="371"/>
      <c r="D66" s="371"/>
      <c r="E66" s="371"/>
      <c r="F66" s="371"/>
      <c r="G66" s="371"/>
      <c r="H66" s="371"/>
      <c r="I66" s="371"/>
      <c r="J66" s="371"/>
      <c r="K66" s="11"/>
      <c r="L66" s="389" t="s">
        <v>685</v>
      </c>
      <c r="M66" s="389"/>
      <c r="N66" s="389"/>
      <c r="O66" s="389"/>
      <c r="P66" s="389"/>
      <c r="Q66" s="389"/>
      <c r="R66" s="389"/>
      <c r="S66" s="389"/>
      <c r="T66" s="389"/>
      <c r="U66" s="389"/>
      <c r="V66" s="389"/>
      <c r="W66" s="389"/>
      <c r="X66" s="389"/>
      <c r="Y66" s="389"/>
      <c r="Z66" s="389"/>
      <c r="AA66" s="389"/>
      <c r="AB66" s="389"/>
      <c r="AC66" s="389"/>
      <c r="AD66" s="389"/>
      <c r="AE66" s="389"/>
      <c r="AF66" s="389"/>
      <c r="AG66" s="389"/>
      <c r="AH66" s="389"/>
      <c r="AI66" s="389"/>
      <c r="AJ66" s="389"/>
      <c r="AK66" s="389"/>
      <c r="AL66" s="389"/>
      <c r="AM66" s="389"/>
      <c r="AN66" s="389"/>
      <c r="AO66" s="389"/>
      <c r="AP66" s="389"/>
      <c r="AQ66" s="389"/>
      <c r="AR66" s="389"/>
      <c r="AS66" s="389"/>
      <c r="AT66" s="389"/>
      <c r="AU66" s="389"/>
      <c r="AV66" s="389"/>
      <c r="AW66" s="389"/>
      <c r="AX66" s="389"/>
      <c r="AY66" s="389"/>
      <c r="AZ66" s="389"/>
      <c r="BA66" s="389"/>
      <c r="BB66" s="389"/>
      <c r="BC66" s="389"/>
      <c r="BD66" s="390"/>
      <c r="BE66" s="391"/>
      <c r="BF66" s="391"/>
      <c r="BG66" s="391"/>
      <c r="BH66" s="391"/>
      <c r="BI66" s="391"/>
      <c r="BJ66" s="391"/>
      <c r="BK66" s="391"/>
      <c r="BL66" s="391"/>
      <c r="BM66" s="391"/>
      <c r="BN66" s="391"/>
      <c r="BO66" s="391"/>
      <c r="BP66" s="391"/>
      <c r="BQ66" s="391"/>
      <c r="BR66" s="391"/>
      <c r="BS66" s="391"/>
      <c r="BT66" s="376">
        <v>0</v>
      </c>
      <c r="BU66" s="377"/>
      <c r="BV66" s="377"/>
      <c r="BW66" s="377"/>
      <c r="BX66" s="377"/>
      <c r="BY66" s="377"/>
      <c r="BZ66" s="377"/>
      <c r="CA66" s="377"/>
      <c r="CB66" s="377"/>
      <c r="CC66" s="377"/>
      <c r="CD66" s="377"/>
      <c r="CE66" s="377"/>
      <c r="CF66" s="377"/>
      <c r="CG66" s="377"/>
      <c r="CH66" s="377"/>
      <c r="CI66" s="377"/>
      <c r="CJ66" s="378"/>
      <c r="CK66" s="376">
        <v>0</v>
      </c>
      <c r="CL66" s="377"/>
      <c r="CM66" s="377"/>
      <c r="CN66" s="377"/>
      <c r="CO66" s="377"/>
      <c r="CP66" s="377"/>
      <c r="CQ66" s="377"/>
      <c r="CR66" s="377"/>
      <c r="CS66" s="377"/>
      <c r="CT66" s="377"/>
      <c r="CU66" s="377"/>
      <c r="CV66" s="377"/>
      <c r="CW66" s="377"/>
      <c r="CX66" s="377"/>
      <c r="CY66" s="377"/>
      <c r="CZ66" s="377"/>
      <c r="DA66" s="378"/>
    </row>
    <row r="67" spans="1:105" s="10" customFormat="1" ht="75" hidden="1" customHeight="1" x14ac:dyDescent="0.2">
      <c r="A67" s="371" t="s">
        <v>46</v>
      </c>
      <c r="B67" s="371"/>
      <c r="C67" s="371"/>
      <c r="D67" s="371"/>
      <c r="E67" s="371"/>
      <c r="F67" s="371"/>
      <c r="G67" s="371"/>
      <c r="H67" s="371"/>
      <c r="I67" s="371"/>
      <c r="J67" s="371"/>
      <c r="K67" s="11"/>
      <c r="L67" s="389" t="s">
        <v>686</v>
      </c>
      <c r="M67" s="389"/>
      <c r="N67" s="389"/>
      <c r="O67" s="389"/>
      <c r="P67" s="389"/>
      <c r="Q67" s="389"/>
      <c r="R67" s="389"/>
      <c r="S67" s="389"/>
      <c r="T67" s="389"/>
      <c r="U67" s="389"/>
      <c r="V67" s="389"/>
      <c r="W67" s="389"/>
      <c r="X67" s="389"/>
      <c r="Y67" s="389"/>
      <c r="Z67" s="389"/>
      <c r="AA67" s="389"/>
      <c r="AB67" s="389"/>
      <c r="AC67" s="389"/>
      <c r="AD67" s="389"/>
      <c r="AE67" s="389"/>
      <c r="AF67" s="389"/>
      <c r="AG67" s="389"/>
      <c r="AH67" s="389"/>
      <c r="AI67" s="389"/>
      <c r="AJ67" s="389"/>
      <c r="AK67" s="389"/>
      <c r="AL67" s="389"/>
      <c r="AM67" s="389"/>
      <c r="AN67" s="389"/>
      <c r="AO67" s="389"/>
      <c r="AP67" s="389"/>
      <c r="AQ67" s="389"/>
      <c r="AR67" s="389"/>
      <c r="AS67" s="389"/>
      <c r="AT67" s="389"/>
      <c r="AU67" s="389"/>
      <c r="AV67" s="389"/>
      <c r="AW67" s="389"/>
      <c r="AX67" s="389"/>
      <c r="AY67" s="389"/>
      <c r="AZ67" s="389"/>
      <c r="BA67" s="389"/>
      <c r="BB67" s="389"/>
      <c r="BC67" s="389"/>
      <c r="BD67" s="390"/>
      <c r="BE67" s="391"/>
      <c r="BF67" s="391"/>
      <c r="BG67" s="391"/>
      <c r="BH67" s="391"/>
      <c r="BI67" s="391"/>
      <c r="BJ67" s="391"/>
      <c r="BK67" s="391"/>
      <c r="BL67" s="391"/>
      <c r="BM67" s="391"/>
      <c r="BN67" s="391"/>
      <c r="BO67" s="391"/>
      <c r="BP67" s="391"/>
      <c r="BQ67" s="391"/>
      <c r="BR67" s="391"/>
      <c r="BS67" s="391"/>
      <c r="BT67" s="376">
        <v>0</v>
      </c>
      <c r="BU67" s="377"/>
      <c r="BV67" s="377"/>
      <c r="BW67" s="377"/>
      <c r="BX67" s="377"/>
      <c r="BY67" s="377"/>
      <c r="BZ67" s="377"/>
      <c r="CA67" s="377"/>
      <c r="CB67" s="377"/>
      <c r="CC67" s="377"/>
      <c r="CD67" s="377"/>
      <c r="CE67" s="377"/>
      <c r="CF67" s="377"/>
      <c r="CG67" s="377"/>
      <c r="CH67" s="377"/>
      <c r="CI67" s="377"/>
      <c r="CJ67" s="378"/>
      <c r="CK67" s="376">
        <v>0</v>
      </c>
      <c r="CL67" s="377"/>
      <c r="CM67" s="377"/>
      <c r="CN67" s="377"/>
      <c r="CO67" s="377"/>
      <c r="CP67" s="377"/>
      <c r="CQ67" s="377"/>
      <c r="CR67" s="377"/>
      <c r="CS67" s="377"/>
      <c r="CT67" s="377"/>
      <c r="CU67" s="377"/>
      <c r="CV67" s="377"/>
      <c r="CW67" s="377"/>
      <c r="CX67" s="377"/>
      <c r="CY67" s="377"/>
      <c r="CZ67" s="377"/>
      <c r="DA67" s="378"/>
    </row>
    <row r="68" spans="1:105" s="10" customFormat="1" ht="88.5" hidden="1" customHeight="1" x14ac:dyDescent="0.2">
      <c r="A68" s="371" t="s">
        <v>111</v>
      </c>
      <c r="B68" s="371"/>
      <c r="C68" s="371"/>
      <c r="D68" s="371"/>
      <c r="E68" s="371"/>
      <c r="F68" s="371"/>
      <c r="G68" s="371"/>
      <c r="H68" s="371"/>
      <c r="I68" s="371"/>
      <c r="J68" s="371"/>
      <c r="K68" s="11"/>
      <c r="L68" s="389" t="s">
        <v>687</v>
      </c>
      <c r="M68" s="389"/>
      <c r="N68" s="389"/>
      <c r="O68" s="389"/>
      <c r="P68" s="389"/>
      <c r="Q68" s="389"/>
      <c r="R68" s="389"/>
      <c r="S68" s="389"/>
      <c r="T68" s="389"/>
      <c r="U68" s="389"/>
      <c r="V68" s="389"/>
      <c r="W68" s="389"/>
      <c r="X68" s="389"/>
      <c r="Y68" s="389"/>
      <c r="Z68" s="389"/>
      <c r="AA68" s="389"/>
      <c r="AB68" s="389"/>
      <c r="AC68" s="389"/>
      <c r="AD68" s="389"/>
      <c r="AE68" s="389"/>
      <c r="AF68" s="389"/>
      <c r="AG68" s="389"/>
      <c r="AH68" s="389"/>
      <c r="AI68" s="389"/>
      <c r="AJ68" s="389"/>
      <c r="AK68" s="389"/>
      <c r="AL68" s="389"/>
      <c r="AM68" s="389"/>
      <c r="AN68" s="389"/>
      <c r="AO68" s="389"/>
      <c r="AP68" s="389"/>
      <c r="AQ68" s="389"/>
      <c r="AR68" s="389"/>
      <c r="AS68" s="389"/>
      <c r="AT68" s="389"/>
      <c r="AU68" s="389"/>
      <c r="AV68" s="389"/>
      <c r="AW68" s="389"/>
      <c r="AX68" s="389"/>
      <c r="AY68" s="389"/>
      <c r="AZ68" s="389"/>
      <c r="BA68" s="389"/>
      <c r="BB68" s="389"/>
      <c r="BC68" s="389"/>
      <c r="BD68" s="390"/>
      <c r="BE68" s="391"/>
      <c r="BF68" s="391"/>
      <c r="BG68" s="391"/>
      <c r="BH68" s="391"/>
      <c r="BI68" s="391"/>
      <c r="BJ68" s="391"/>
      <c r="BK68" s="391"/>
      <c r="BL68" s="391"/>
      <c r="BM68" s="391"/>
      <c r="BN68" s="391"/>
      <c r="BO68" s="391"/>
      <c r="BP68" s="391"/>
      <c r="BQ68" s="391"/>
      <c r="BR68" s="391"/>
      <c r="BS68" s="391"/>
      <c r="BT68" s="376">
        <v>0</v>
      </c>
      <c r="BU68" s="377"/>
      <c r="BV68" s="377"/>
      <c r="BW68" s="377"/>
      <c r="BX68" s="377"/>
      <c r="BY68" s="377"/>
      <c r="BZ68" s="377"/>
      <c r="CA68" s="377"/>
      <c r="CB68" s="377"/>
      <c r="CC68" s="377"/>
      <c r="CD68" s="377"/>
      <c r="CE68" s="377"/>
      <c r="CF68" s="377"/>
      <c r="CG68" s="377"/>
      <c r="CH68" s="377"/>
      <c r="CI68" s="377"/>
      <c r="CJ68" s="378"/>
      <c r="CK68" s="376">
        <v>0</v>
      </c>
      <c r="CL68" s="377"/>
      <c r="CM68" s="377"/>
      <c r="CN68" s="377"/>
      <c r="CO68" s="377"/>
      <c r="CP68" s="377"/>
      <c r="CQ68" s="377"/>
      <c r="CR68" s="377"/>
      <c r="CS68" s="377"/>
      <c r="CT68" s="377"/>
      <c r="CU68" s="377"/>
      <c r="CV68" s="377"/>
      <c r="CW68" s="377"/>
      <c r="CX68" s="377"/>
      <c r="CY68" s="377"/>
      <c r="CZ68" s="377"/>
      <c r="DA68" s="378"/>
    </row>
    <row r="69" spans="1:105" s="10" customFormat="1" ht="88.5" hidden="1" customHeight="1" x14ac:dyDescent="0.2">
      <c r="A69" s="371" t="s">
        <v>114</v>
      </c>
      <c r="B69" s="371"/>
      <c r="C69" s="371"/>
      <c r="D69" s="371"/>
      <c r="E69" s="371"/>
      <c r="F69" s="371"/>
      <c r="G69" s="371"/>
      <c r="H69" s="371"/>
      <c r="I69" s="371"/>
      <c r="J69" s="371"/>
      <c r="K69" s="11"/>
      <c r="L69" s="389" t="s">
        <v>688</v>
      </c>
      <c r="M69" s="389"/>
      <c r="N69" s="389"/>
      <c r="O69" s="389"/>
      <c r="P69" s="389"/>
      <c r="Q69" s="389"/>
      <c r="R69" s="389"/>
      <c r="S69" s="389"/>
      <c r="T69" s="389"/>
      <c r="U69" s="389"/>
      <c r="V69" s="389"/>
      <c r="W69" s="389"/>
      <c r="X69" s="389"/>
      <c r="Y69" s="389"/>
      <c r="Z69" s="389"/>
      <c r="AA69" s="389"/>
      <c r="AB69" s="389"/>
      <c r="AC69" s="389"/>
      <c r="AD69" s="389"/>
      <c r="AE69" s="389"/>
      <c r="AF69" s="389"/>
      <c r="AG69" s="389"/>
      <c r="AH69" s="389"/>
      <c r="AI69" s="389"/>
      <c r="AJ69" s="389"/>
      <c r="AK69" s="389"/>
      <c r="AL69" s="389"/>
      <c r="AM69" s="389"/>
      <c r="AN69" s="389"/>
      <c r="AO69" s="389"/>
      <c r="AP69" s="389"/>
      <c r="AQ69" s="389"/>
      <c r="AR69" s="389"/>
      <c r="AS69" s="389"/>
      <c r="AT69" s="389"/>
      <c r="AU69" s="389"/>
      <c r="AV69" s="389"/>
      <c r="AW69" s="389"/>
      <c r="AX69" s="389"/>
      <c r="AY69" s="389"/>
      <c r="AZ69" s="389"/>
      <c r="BA69" s="389"/>
      <c r="BB69" s="389"/>
      <c r="BC69" s="389"/>
      <c r="BD69" s="390"/>
      <c r="BE69" s="391"/>
      <c r="BF69" s="391"/>
      <c r="BG69" s="391"/>
      <c r="BH69" s="391"/>
      <c r="BI69" s="391"/>
      <c r="BJ69" s="391"/>
      <c r="BK69" s="391"/>
      <c r="BL69" s="391"/>
      <c r="BM69" s="391"/>
      <c r="BN69" s="391"/>
      <c r="BO69" s="391"/>
      <c r="BP69" s="391"/>
      <c r="BQ69" s="391"/>
      <c r="BR69" s="391"/>
      <c r="BS69" s="391"/>
      <c r="BT69" s="376">
        <v>0</v>
      </c>
      <c r="BU69" s="377"/>
      <c r="BV69" s="377"/>
      <c r="BW69" s="377"/>
      <c r="BX69" s="377"/>
      <c r="BY69" s="377"/>
      <c r="BZ69" s="377"/>
      <c r="CA69" s="377"/>
      <c r="CB69" s="377"/>
      <c r="CC69" s="377"/>
      <c r="CD69" s="377"/>
      <c r="CE69" s="377"/>
      <c r="CF69" s="377"/>
      <c r="CG69" s="377"/>
      <c r="CH69" s="377"/>
      <c r="CI69" s="377"/>
      <c r="CJ69" s="378"/>
      <c r="CK69" s="376">
        <v>0</v>
      </c>
      <c r="CL69" s="377"/>
      <c r="CM69" s="377"/>
      <c r="CN69" s="377"/>
      <c r="CO69" s="377"/>
      <c r="CP69" s="377"/>
      <c r="CQ69" s="377"/>
      <c r="CR69" s="377"/>
      <c r="CS69" s="377"/>
      <c r="CT69" s="377"/>
      <c r="CU69" s="377"/>
      <c r="CV69" s="377"/>
      <c r="CW69" s="377"/>
      <c r="CX69" s="377"/>
      <c r="CY69" s="377"/>
      <c r="CZ69" s="377"/>
      <c r="DA69" s="378"/>
    </row>
    <row r="70" spans="1:105" s="10" customFormat="1" ht="75" hidden="1" customHeight="1" x14ac:dyDescent="0.2">
      <c r="A70" s="371" t="s">
        <v>115</v>
      </c>
      <c r="B70" s="371"/>
      <c r="C70" s="371"/>
      <c r="D70" s="371"/>
      <c r="E70" s="371"/>
      <c r="F70" s="371"/>
      <c r="G70" s="371"/>
      <c r="H70" s="371"/>
      <c r="I70" s="371"/>
      <c r="J70" s="371"/>
      <c r="K70" s="11"/>
      <c r="L70" s="389" t="s">
        <v>689</v>
      </c>
      <c r="M70" s="389"/>
      <c r="N70" s="389"/>
      <c r="O70" s="389"/>
      <c r="P70" s="389"/>
      <c r="Q70" s="389"/>
      <c r="R70" s="389"/>
      <c r="S70" s="389"/>
      <c r="T70" s="389"/>
      <c r="U70" s="389"/>
      <c r="V70" s="389"/>
      <c r="W70" s="389"/>
      <c r="X70" s="389"/>
      <c r="Y70" s="389"/>
      <c r="Z70" s="389"/>
      <c r="AA70" s="389"/>
      <c r="AB70" s="389"/>
      <c r="AC70" s="389"/>
      <c r="AD70" s="389"/>
      <c r="AE70" s="389"/>
      <c r="AF70" s="389"/>
      <c r="AG70" s="389"/>
      <c r="AH70" s="389"/>
      <c r="AI70" s="389"/>
      <c r="AJ70" s="389"/>
      <c r="AK70" s="389"/>
      <c r="AL70" s="389"/>
      <c r="AM70" s="389"/>
      <c r="AN70" s="389"/>
      <c r="AO70" s="389"/>
      <c r="AP70" s="389"/>
      <c r="AQ70" s="389"/>
      <c r="AR70" s="389"/>
      <c r="AS70" s="389"/>
      <c r="AT70" s="389"/>
      <c r="AU70" s="389"/>
      <c r="AV70" s="389"/>
      <c r="AW70" s="389"/>
      <c r="AX70" s="389"/>
      <c r="AY70" s="389"/>
      <c r="AZ70" s="389"/>
      <c r="BA70" s="389"/>
      <c r="BB70" s="389"/>
      <c r="BC70" s="389"/>
      <c r="BD70" s="390"/>
      <c r="BE70" s="391"/>
      <c r="BF70" s="391"/>
      <c r="BG70" s="391"/>
      <c r="BH70" s="391"/>
      <c r="BI70" s="391"/>
      <c r="BJ70" s="391"/>
      <c r="BK70" s="391"/>
      <c r="BL70" s="391"/>
      <c r="BM70" s="391"/>
      <c r="BN70" s="391"/>
      <c r="BO70" s="391"/>
      <c r="BP70" s="391"/>
      <c r="BQ70" s="391"/>
      <c r="BR70" s="391"/>
      <c r="BS70" s="391"/>
      <c r="BT70" s="376">
        <v>0</v>
      </c>
      <c r="BU70" s="377"/>
      <c r="BV70" s="377"/>
      <c r="BW70" s="377"/>
      <c r="BX70" s="377"/>
      <c r="BY70" s="377"/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8"/>
      <c r="CK70" s="376">
        <v>0</v>
      </c>
      <c r="CL70" s="377"/>
      <c r="CM70" s="377"/>
      <c r="CN70" s="377"/>
      <c r="CO70" s="377"/>
      <c r="CP70" s="377"/>
      <c r="CQ70" s="377"/>
      <c r="CR70" s="377"/>
      <c r="CS70" s="377"/>
      <c r="CT70" s="377"/>
      <c r="CU70" s="377"/>
      <c r="CV70" s="377"/>
      <c r="CW70" s="377"/>
      <c r="CX70" s="377"/>
      <c r="CY70" s="377"/>
      <c r="CZ70" s="377"/>
      <c r="DA70" s="378"/>
    </row>
    <row r="71" spans="1:105" s="10" customFormat="1" ht="103.5" hidden="1" customHeight="1" x14ac:dyDescent="0.2">
      <c r="A71" s="371" t="s">
        <v>117</v>
      </c>
      <c r="B71" s="371"/>
      <c r="C71" s="371"/>
      <c r="D71" s="371"/>
      <c r="E71" s="371"/>
      <c r="F71" s="371"/>
      <c r="G71" s="371"/>
      <c r="H71" s="371"/>
      <c r="I71" s="371"/>
      <c r="J71" s="371"/>
      <c r="K71" s="11"/>
      <c r="L71" s="389" t="s">
        <v>690</v>
      </c>
      <c r="M71" s="389"/>
      <c r="N71" s="389"/>
      <c r="O71" s="389"/>
      <c r="P71" s="389"/>
      <c r="Q71" s="389"/>
      <c r="R71" s="389"/>
      <c r="S71" s="389"/>
      <c r="T71" s="389"/>
      <c r="U71" s="389"/>
      <c r="V71" s="389"/>
      <c r="W71" s="389"/>
      <c r="X71" s="389"/>
      <c r="Y71" s="389"/>
      <c r="Z71" s="389"/>
      <c r="AA71" s="389"/>
      <c r="AB71" s="389"/>
      <c r="AC71" s="389"/>
      <c r="AD71" s="389"/>
      <c r="AE71" s="389"/>
      <c r="AF71" s="389"/>
      <c r="AG71" s="389"/>
      <c r="AH71" s="389"/>
      <c r="AI71" s="389"/>
      <c r="AJ71" s="389"/>
      <c r="AK71" s="389"/>
      <c r="AL71" s="389"/>
      <c r="AM71" s="389"/>
      <c r="AN71" s="389"/>
      <c r="AO71" s="389"/>
      <c r="AP71" s="389"/>
      <c r="AQ71" s="389"/>
      <c r="AR71" s="389"/>
      <c r="AS71" s="389"/>
      <c r="AT71" s="389"/>
      <c r="AU71" s="389"/>
      <c r="AV71" s="389"/>
      <c r="AW71" s="389"/>
      <c r="AX71" s="389"/>
      <c r="AY71" s="389"/>
      <c r="AZ71" s="389"/>
      <c r="BA71" s="389"/>
      <c r="BB71" s="389"/>
      <c r="BC71" s="389"/>
      <c r="BD71" s="390"/>
      <c r="BE71" s="391"/>
      <c r="BF71" s="391"/>
      <c r="BG71" s="391"/>
      <c r="BH71" s="391"/>
      <c r="BI71" s="391"/>
      <c r="BJ71" s="391"/>
      <c r="BK71" s="391"/>
      <c r="BL71" s="391"/>
      <c r="BM71" s="391"/>
      <c r="BN71" s="391"/>
      <c r="BO71" s="391"/>
      <c r="BP71" s="391"/>
      <c r="BQ71" s="391"/>
      <c r="BR71" s="391"/>
      <c r="BS71" s="391"/>
      <c r="BT71" s="376">
        <v>0</v>
      </c>
      <c r="BU71" s="377"/>
      <c r="BV71" s="377"/>
      <c r="BW71" s="377"/>
      <c r="BX71" s="377"/>
      <c r="BY71" s="377"/>
      <c r="BZ71" s="377"/>
      <c r="CA71" s="377"/>
      <c r="CB71" s="377"/>
      <c r="CC71" s="377"/>
      <c r="CD71" s="377"/>
      <c r="CE71" s="377"/>
      <c r="CF71" s="377"/>
      <c r="CG71" s="377"/>
      <c r="CH71" s="377"/>
      <c r="CI71" s="377"/>
      <c r="CJ71" s="378"/>
      <c r="CK71" s="376">
        <v>0</v>
      </c>
      <c r="CL71" s="377"/>
      <c r="CM71" s="377"/>
      <c r="CN71" s="377"/>
      <c r="CO71" s="377"/>
      <c r="CP71" s="377"/>
      <c r="CQ71" s="377"/>
      <c r="CR71" s="377"/>
      <c r="CS71" s="377"/>
      <c r="CT71" s="377"/>
      <c r="CU71" s="377"/>
      <c r="CV71" s="377"/>
      <c r="CW71" s="377"/>
      <c r="CX71" s="377"/>
      <c r="CY71" s="377"/>
      <c r="CZ71" s="377"/>
      <c r="DA71" s="378"/>
    </row>
    <row r="72" spans="1:105" s="10" customFormat="1" ht="30" hidden="1" customHeight="1" x14ac:dyDescent="0.2">
      <c r="A72" s="371" t="s">
        <v>118</v>
      </c>
      <c r="B72" s="371"/>
      <c r="C72" s="371"/>
      <c r="D72" s="371"/>
      <c r="E72" s="371"/>
      <c r="F72" s="371"/>
      <c r="G72" s="371"/>
      <c r="H72" s="371"/>
      <c r="I72" s="371"/>
      <c r="J72" s="371"/>
      <c r="K72" s="11"/>
      <c r="L72" s="389" t="s">
        <v>691</v>
      </c>
      <c r="M72" s="389"/>
      <c r="N72" s="389"/>
      <c r="O72" s="389"/>
      <c r="P72" s="389"/>
      <c r="Q72" s="389"/>
      <c r="R72" s="389"/>
      <c r="S72" s="389"/>
      <c r="T72" s="389"/>
      <c r="U72" s="389"/>
      <c r="V72" s="389"/>
      <c r="W72" s="389"/>
      <c r="X72" s="389"/>
      <c r="Y72" s="389"/>
      <c r="Z72" s="389"/>
      <c r="AA72" s="389"/>
      <c r="AB72" s="389"/>
      <c r="AC72" s="389"/>
      <c r="AD72" s="389"/>
      <c r="AE72" s="389"/>
      <c r="AF72" s="389"/>
      <c r="AG72" s="389"/>
      <c r="AH72" s="389"/>
      <c r="AI72" s="389"/>
      <c r="AJ72" s="389"/>
      <c r="AK72" s="389"/>
      <c r="AL72" s="389"/>
      <c r="AM72" s="389"/>
      <c r="AN72" s="389"/>
      <c r="AO72" s="389"/>
      <c r="AP72" s="389"/>
      <c r="AQ72" s="389"/>
      <c r="AR72" s="389"/>
      <c r="AS72" s="389"/>
      <c r="AT72" s="389"/>
      <c r="AU72" s="389"/>
      <c r="AV72" s="389"/>
      <c r="AW72" s="389"/>
      <c r="AX72" s="389"/>
      <c r="AY72" s="389"/>
      <c r="AZ72" s="389"/>
      <c r="BA72" s="389"/>
      <c r="BB72" s="389"/>
      <c r="BC72" s="389"/>
      <c r="BD72" s="390"/>
      <c r="BE72" s="391"/>
      <c r="BF72" s="391"/>
      <c r="BG72" s="391"/>
      <c r="BH72" s="391"/>
      <c r="BI72" s="391"/>
      <c r="BJ72" s="391"/>
      <c r="BK72" s="391"/>
      <c r="BL72" s="391"/>
      <c r="BM72" s="391"/>
      <c r="BN72" s="391"/>
      <c r="BO72" s="391"/>
      <c r="BP72" s="391"/>
      <c r="BQ72" s="391"/>
      <c r="BR72" s="391"/>
      <c r="BS72" s="391"/>
      <c r="BT72" s="376">
        <v>0</v>
      </c>
      <c r="BU72" s="377"/>
      <c r="BV72" s="377"/>
      <c r="BW72" s="377"/>
      <c r="BX72" s="377"/>
      <c r="BY72" s="377"/>
      <c r="BZ72" s="377"/>
      <c r="CA72" s="377"/>
      <c r="CB72" s="377"/>
      <c r="CC72" s="377"/>
      <c r="CD72" s="377"/>
      <c r="CE72" s="377"/>
      <c r="CF72" s="377"/>
      <c r="CG72" s="377"/>
      <c r="CH72" s="377"/>
      <c r="CI72" s="377"/>
      <c r="CJ72" s="378"/>
      <c r="CK72" s="376">
        <v>0</v>
      </c>
      <c r="CL72" s="377"/>
      <c r="CM72" s="377"/>
      <c r="CN72" s="377"/>
      <c r="CO72" s="377"/>
      <c r="CP72" s="377"/>
      <c r="CQ72" s="377"/>
      <c r="CR72" s="377"/>
      <c r="CS72" s="377"/>
      <c r="CT72" s="377"/>
      <c r="CU72" s="377"/>
      <c r="CV72" s="377"/>
      <c r="CW72" s="377"/>
      <c r="CX72" s="377"/>
      <c r="CY72" s="377"/>
      <c r="CZ72" s="377"/>
      <c r="DA72" s="378"/>
    </row>
    <row r="73" spans="1:105" s="10" customFormat="1" ht="45" hidden="1" customHeight="1" x14ac:dyDescent="0.2">
      <c r="A73" s="371" t="s">
        <v>119</v>
      </c>
      <c r="B73" s="371"/>
      <c r="C73" s="371"/>
      <c r="D73" s="371"/>
      <c r="E73" s="371"/>
      <c r="F73" s="371"/>
      <c r="G73" s="371"/>
      <c r="H73" s="371"/>
      <c r="I73" s="371"/>
      <c r="J73" s="371"/>
      <c r="K73" s="11"/>
      <c r="L73" s="389" t="s">
        <v>692</v>
      </c>
      <c r="M73" s="389"/>
      <c r="N73" s="389"/>
      <c r="O73" s="389"/>
      <c r="P73" s="389"/>
      <c r="Q73" s="389"/>
      <c r="R73" s="389"/>
      <c r="S73" s="389"/>
      <c r="T73" s="389"/>
      <c r="U73" s="389"/>
      <c r="V73" s="389"/>
      <c r="W73" s="389"/>
      <c r="X73" s="389"/>
      <c r="Y73" s="389"/>
      <c r="Z73" s="389"/>
      <c r="AA73" s="389"/>
      <c r="AB73" s="389"/>
      <c r="AC73" s="389"/>
      <c r="AD73" s="389"/>
      <c r="AE73" s="389"/>
      <c r="AF73" s="389"/>
      <c r="AG73" s="389"/>
      <c r="AH73" s="389"/>
      <c r="AI73" s="389"/>
      <c r="AJ73" s="389"/>
      <c r="AK73" s="389"/>
      <c r="AL73" s="389"/>
      <c r="AM73" s="389"/>
      <c r="AN73" s="389"/>
      <c r="AO73" s="389"/>
      <c r="AP73" s="389"/>
      <c r="AQ73" s="389"/>
      <c r="AR73" s="389"/>
      <c r="AS73" s="389"/>
      <c r="AT73" s="389"/>
      <c r="AU73" s="389"/>
      <c r="AV73" s="389"/>
      <c r="AW73" s="389"/>
      <c r="AX73" s="389"/>
      <c r="AY73" s="389"/>
      <c r="AZ73" s="389"/>
      <c r="BA73" s="389"/>
      <c r="BB73" s="389"/>
      <c r="BC73" s="389"/>
      <c r="BD73" s="390"/>
      <c r="BE73" s="391"/>
      <c r="BF73" s="391"/>
      <c r="BG73" s="391"/>
      <c r="BH73" s="391"/>
      <c r="BI73" s="391"/>
      <c r="BJ73" s="391"/>
      <c r="BK73" s="391"/>
      <c r="BL73" s="391"/>
      <c r="BM73" s="391"/>
      <c r="BN73" s="391"/>
      <c r="BO73" s="391"/>
      <c r="BP73" s="391"/>
      <c r="BQ73" s="391"/>
      <c r="BR73" s="391"/>
      <c r="BS73" s="391"/>
      <c r="BT73" s="376">
        <v>0</v>
      </c>
      <c r="BU73" s="377"/>
      <c r="BV73" s="377"/>
      <c r="BW73" s="377"/>
      <c r="BX73" s="377"/>
      <c r="BY73" s="377"/>
      <c r="BZ73" s="377"/>
      <c r="CA73" s="377"/>
      <c r="CB73" s="377"/>
      <c r="CC73" s="377"/>
      <c r="CD73" s="377"/>
      <c r="CE73" s="377"/>
      <c r="CF73" s="377"/>
      <c r="CG73" s="377"/>
      <c r="CH73" s="377"/>
      <c r="CI73" s="377"/>
      <c r="CJ73" s="378"/>
      <c r="CK73" s="376">
        <v>0</v>
      </c>
      <c r="CL73" s="377"/>
      <c r="CM73" s="377"/>
      <c r="CN73" s="377"/>
      <c r="CO73" s="377"/>
      <c r="CP73" s="377"/>
      <c r="CQ73" s="377"/>
      <c r="CR73" s="377"/>
      <c r="CS73" s="377"/>
      <c r="CT73" s="377"/>
      <c r="CU73" s="377"/>
      <c r="CV73" s="377"/>
      <c r="CW73" s="377"/>
      <c r="CX73" s="377"/>
      <c r="CY73" s="377"/>
      <c r="CZ73" s="377"/>
      <c r="DA73" s="378"/>
    </row>
    <row r="74" spans="1:105" s="10" customFormat="1" ht="60" hidden="1" customHeight="1" x14ac:dyDescent="0.2">
      <c r="A74" s="371" t="s">
        <v>120</v>
      </c>
      <c r="B74" s="371"/>
      <c r="C74" s="371"/>
      <c r="D74" s="371"/>
      <c r="E74" s="371"/>
      <c r="F74" s="371"/>
      <c r="G74" s="371"/>
      <c r="H74" s="371"/>
      <c r="I74" s="371"/>
      <c r="J74" s="371"/>
      <c r="K74" s="11"/>
      <c r="L74" s="389" t="s">
        <v>693</v>
      </c>
      <c r="M74" s="389"/>
      <c r="N74" s="389"/>
      <c r="O74" s="389"/>
      <c r="P74" s="389"/>
      <c r="Q74" s="389"/>
      <c r="R74" s="389"/>
      <c r="S74" s="389"/>
      <c r="T74" s="389"/>
      <c r="U74" s="389"/>
      <c r="V74" s="389"/>
      <c r="W74" s="389"/>
      <c r="X74" s="389"/>
      <c r="Y74" s="389"/>
      <c r="Z74" s="389"/>
      <c r="AA74" s="389"/>
      <c r="AB74" s="389"/>
      <c r="AC74" s="389"/>
      <c r="AD74" s="389"/>
      <c r="AE74" s="389"/>
      <c r="AF74" s="389"/>
      <c r="AG74" s="389"/>
      <c r="AH74" s="389"/>
      <c r="AI74" s="389"/>
      <c r="AJ74" s="389"/>
      <c r="AK74" s="389"/>
      <c r="AL74" s="389"/>
      <c r="AM74" s="389"/>
      <c r="AN74" s="389"/>
      <c r="AO74" s="389"/>
      <c r="AP74" s="389"/>
      <c r="AQ74" s="389"/>
      <c r="AR74" s="389"/>
      <c r="AS74" s="389"/>
      <c r="AT74" s="389"/>
      <c r="AU74" s="389"/>
      <c r="AV74" s="389"/>
      <c r="AW74" s="389"/>
      <c r="AX74" s="389"/>
      <c r="AY74" s="389"/>
      <c r="AZ74" s="389"/>
      <c r="BA74" s="389"/>
      <c r="BB74" s="389"/>
      <c r="BC74" s="389"/>
      <c r="BD74" s="390"/>
      <c r="BE74" s="391"/>
      <c r="BF74" s="391"/>
      <c r="BG74" s="391"/>
      <c r="BH74" s="391"/>
      <c r="BI74" s="391"/>
      <c r="BJ74" s="391"/>
      <c r="BK74" s="391"/>
      <c r="BL74" s="391"/>
      <c r="BM74" s="391"/>
      <c r="BN74" s="391"/>
      <c r="BO74" s="391"/>
      <c r="BP74" s="391"/>
      <c r="BQ74" s="391"/>
      <c r="BR74" s="391"/>
      <c r="BS74" s="391"/>
      <c r="BT74" s="376">
        <v>0</v>
      </c>
      <c r="BU74" s="377"/>
      <c r="BV74" s="377"/>
      <c r="BW74" s="377"/>
      <c r="BX74" s="377"/>
      <c r="BY74" s="377"/>
      <c r="BZ74" s="377"/>
      <c r="CA74" s="377"/>
      <c r="CB74" s="377"/>
      <c r="CC74" s="377"/>
      <c r="CD74" s="377"/>
      <c r="CE74" s="377"/>
      <c r="CF74" s="377"/>
      <c r="CG74" s="377"/>
      <c r="CH74" s="377"/>
      <c r="CI74" s="377"/>
      <c r="CJ74" s="378"/>
      <c r="CK74" s="376">
        <v>0</v>
      </c>
      <c r="CL74" s="377"/>
      <c r="CM74" s="377"/>
      <c r="CN74" s="377"/>
      <c r="CO74" s="377"/>
      <c r="CP74" s="377"/>
      <c r="CQ74" s="377"/>
      <c r="CR74" s="377"/>
      <c r="CS74" s="377"/>
      <c r="CT74" s="377"/>
      <c r="CU74" s="377"/>
      <c r="CV74" s="377"/>
      <c r="CW74" s="377"/>
      <c r="CX74" s="377"/>
      <c r="CY74" s="377"/>
      <c r="CZ74" s="377"/>
      <c r="DA74" s="378"/>
    </row>
    <row r="75" spans="1:105" s="10" customFormat="1" ht="60" hidden="1" customHeight="1" x14ac:dyDescent="0.2">
      <c r="A75" s="371" t="s">
        <v>122</v>
      </c>
      <c r="B75" s="371"/>
      <c r="C75" s="371"/>
      <c r="D75" s="371"/>
      <c r="E75" s="371"/>
      <c r="F75" s="371"/>
      <c r="G75" s="371"/>
      <c r="H75" s="371"/>
      <c r="I75" s="371"/>
      <c r="J75" s="371"/>
      <c r="K75" s="11"/>
      <c r="L75" s="389" t="s">
        <v>694</v>
      </c>
      <c r="M75" s="389"/>
      <c r="N75" s="389"/>
      <c r="O75" s="389"/>
      <c r="P75" s="389"/>
      <c r="Q75" s="389"/>
      <c r="R75" s="389"/>
      <c r="S75" s="389"/>
      <c r="T75" s="389"/>
      <c r="U75" s="389"/>
      <c r="V75" s="389"/>
      <c r="W75" s="389"/>
      <c r="X75" s="389"/>
      <c r="Y75" s="389"/>
      <c r="Z75" s="389"/>
      <c r="AA75" s="389"/>
      <c r="AB75" s="389"/>
      <c r="AC75" s="389"/>
      <c r="AD75" s="389"/>
      <c r="AE75" s="389"/>
      <c r="AF75" s="389"/>
      <c r="AG75" s="389"/>
      <c r="AH75" s="389"/>
      <c r="AI75" s="389"/>
      <c r="AJ75" s="389"/>
      <c r="AK75" s="389"/>
      <c r="AL75" s="389"/>
      <c r="AM75" s="389"/>
      <c r="AN75" s="389"/>
      <c r="AO75" s="389"/>
      <c r="AP75" s="389"/>
      <c r="AQ75" s="389"/>
      <c r="AR75" s="389"/>
      <c r="AS75" s="389"/>
      <c r="AT75" s="389"/>
      <c r="AU75" s="389"/>
      <c r="AV75" s="389"/>
      <c r="AW75" s="389"/>
      <c r="AX75" s="389"/>
      <c r="AY75" s="389"/>
      <c r="AZ75" s="389"/>
      <c r="BA75" s="389"/>
      <c r="BB75" s="389"/>
      <c r="BC75" s="389"/>
      <c r="BD75" s="390"/>
      <c r="BE75" s="391"/>
      <c r="BF75" s="391"/>
      <c r="BG75" s="391"/>
      <c r="BH75" s="391"/>
      <c r="BI75" s="391"/>
      <c r="BJ75" s="391"/>
      <c r="BK75" s="391"/>
      <c r="BL75" s="391"/>
      <c r="BM75" s="391"/>
      <c r="BN75" s="391"/>
      <c r="BO75" s="391"/>
      <c r="BP75" s="391"/>
      <c r="BQ75" s="391"/>
      <c r="BR75" s="391"/>
      <c r="BS75" s="391"/>
      <c r="BT75" s="376">
        <v>0</v>
      </c>
      <c r="BU75" s="377"/>
      <c r="BV75" s="377"/>
      <c r="BW75" s="377"/>
      <c r="BX75" s="377"/>
      <c r="BY75" s="377"/>
      <c r="BZ75" s="377"/>
      <c r="CA75" s="377"/>
      <c r="CB75" s="377"/>
      <c r="CC75" s="377"/>
      <c r="CD75" s="377"/>
      <c r="CE75" s="377"/>
      <c r="CF75" s="377"/>
      <c r="CG75" s="377"/>
      <c r="CH75" s="377"/>
      <c r="CI75" s="377"/>
      <c r="CJ75" s="378"/>
      <c r="CK75" s="376">
        <v>0</v>
      </c>
      <c r="CL75" s="377"/>
      <c r="CM75" s="377"/>
      <c r="CN75" s="377"/>
      <c r="CO75" s="377"/>
      <c r="CP75" s="377"/>
      <c r="CQ75" s="377"/>
      <c r="CR75" s="377"/>
      <c r="CS75" s="377"/>
      <c r="CT75" s="377"/>
      <c r="CU75" s="377"/>
      <c r="CV75" s="377"/>
      <c r="CW75" s="377"/>
      <c r="CX75" s="377"/>
      <c r="CY75" s="377"/>
      <c r="CZ75" s="377"/>
      <c r="DA75" s="378"/>
    </row>
    <row r="76" spans="1:105" s="10" customFormat="1" ht="60" hidden="1" customHeight="1" x14ac:dyDescent="0.2">
      <c r="A76" s="371" t="s">
        <v>123</v>
      </c>
      <c r="B76" s="371"/>
      <c r="C76" s="371"/>
      <c r="D76" s="371"/>
      <c r="E76" s="371"/>
      <c r="F76" s="371"/>
      <c r="G76" s="371"/>
      <c r="H76" s="371"/>
      <c r="I76" s="371"/>
      <c r="J76" s="371"/>
      <c r="K76" s="11"/>
      <c r="L76" s="389" t="s">
        <v>695</v>
      </c>
      <c r="M76" s="389"/>
      <c r="N76" s="389"/>
      <c r="O76" s="389"/>
      <c r="P76" s="389"/>
      <c r="Q76" s="389"/>
      <c r="R76" s="389"/>
      <c r="S76" s="389"/>
      <c r="T76" s="389"/>
      <c r="U76" s="389"/>
      <c r="V76" s="389"/>
      <c r="W76" s="389"/>
      <c r="X76" s="389"/>
      <c r="Y76" s="389"/>
      <c r="Z76" s="389"/>
      <c r="AA76" s="389"/>
      <c r="AB76" s="389"/>
      <c r="AC76" s="389"/>
      <c r="AD76" s="389"/>
      <c r="AE76" s="389"/>
      <c r="AF76" s="389"/>
      <c r="AG76" s="389"/>
      <c r="AH76" s="389"/>
      <c r="AI76" s="389"/>
      <c r="AJ76" s="389"/>
      <c r="AK76" s="389"/>
      <c r="AL76" s="389"/>
      <c r="AM76" s="389"/>
      <c r="AN76" s="389"/>
      <c r="AO76" s="389"/>
      <c r="AP76" s="389"/>
      <c r="AQ76" s="389"/>
      <c r="AR76" s="389"/>
      <c r="AS76" s="389"/>
      <c r="AT76" s="389"/>
      <c r="AU76" s="389"/>
      <c r="AV76" s="389"/>
      <c r="AW76" s="389"/>
      <c r="AX76" s="389"/>
      <c r="AY76" s="389"/>
      <c r="AZ76" s="389"/>
      <c r="BA76" s="389"/>
      <c r="BB76" s="389"/>
      <c r="BC76" s="389"/>
      <c r="BD76" s="390"/>
      <c r="BE76" s="391"/>
      <c r="BF76" s="391"/>
      <c r="BG76" s="391"/>
      <c r="BH76" s="391"/>
      <c r="BI76" s="391"/>
      <c r="BJ76" s="391"/>
      <c r="BK76" s="391"/>
      <c r="BL76" s="391"/>
      <c r="BM76" s="391"/>
      <c r="BN76" s="391"/>
      <c r="BO76" s="391"/>
      <c r="BP76" s="391"/>
      <c r="BQ76" s="391"/>
      <c r="BR76" s="391"/>
      <c r="BS76" s="391"/>
      <c r="BT76" s="376">
        <v>0</v>
      </c>
      <c r="BU76" s="377"/>
      <c r="BV76" s="377"/>
      <c r="BW76" s="377"/>
      <c r="BX76" s="377"/>
      <c r="BY76" s="377"/>
      <c r="BZ76" s="377"/>
      <c r="CA76" s="377"/>
      <c r="CB76" s="377"/>
      <c r="CC76" s="377"/>
      <c r="CD76" s="377"/>
      <c r="CE76" s="377"/>
      <c r="CF76" s="377"/>
      <c r="CG76" s="377"/>
      <c r="CH76" s="377"/>
      <c r="CI76" s="377"/>
      <c r="CJ76" s="378"/>
      <c r="CK76" s="376">
        <v>0</v>
      </c>
      <c r="CL76" s="377"/>
      <c r="CM76" s="377"/>
      <c r="CN76" s="377"/>
      <c r="CO76" s="377"/>
      <c r="CP76" s="377"/>
      <c r="CQ76" s="377"/>
      <c r="CR76" s="377"/>
      <c r="CS76" s="377"/>
      <c r="CT76" s="377"/>
      <c r="CU76" s="377"/>
      <c r="CV76" s="377"/>
      <c r="CW76" s="377"/>
      <c r="CX76" s="377"/>
      <c r="CY76" s="377"/>
      <c r="CZ76" s="377"/>
      <c r="DA76" s="378"/>
    </row>
    <row r="77" spans="1:105" s="10" customFormat="1" ht="75" hidden="1" customHeight="1" x14ac:dyDescent="0.2">
      <c r="A77" s="371" t="s">
        <v>124</v>
      </c>
      <c r="B77" s="371"/>
      <c r="C77" s="371"/>
      <c r="D77" s="371"/>
      <c r="E77" s="371"/>
      <c r="F77" s="371"/>
      <c r="G77" s="371"/>
      <c r="H77" s="371"/>
      <c r="I77" s="371"/>
      <c r="J77" s="371"/>
      <c r="K77" s="11"/>
      <c r="L77" s="389" t="s">
        <v>696</v>
      </c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389"/>
      <c r="AA77" s="389"/>
      <c r="AB77" s="389"/>
      <c r="AC77" s="389"/>
      <c r="AD77" s="389"/>
      <c r="AE77" s="389"/>
      <c r="AF77" s="389"/>
      <c r="AG77" s="389"/>
      <c r="AH77" s="389"/>
      <c r="AI77" s="389"/>
      <c r="AJ77" s="389"/>
      <c r="AK77" s="389"/>
      <c r="AL77" s="389"/>
      <c r="AM77" s="389"/>
      <c r="AN77" s="389"/>
      <c r="AO77" s="389"/>
      <c r="AP77" s="389"/>
      <c r="AQ77" s="389"/>
      <c r="AR77" s="389"/>
      <c r="AS77" s="389"/>
      <c r="AT77" s="389"/>
      <c r="AU77" s="389"/>
      <c r="AV77" s="389"/>
      <c r="AW77" s="389"/>
      <c r="AX77" s="389"/>
      <c r="AY77" s="389"/>
      <c r="AZ77" s="389"/>
      <c r="BA77" s="389"/>
      <c r="BB77" s="389"/>
      <c r="BC77" s="389"/>
      <c r="BD77" s="390"/>
      <c r="BE77" s="391"/>
      <c r="BF77" s="391"/>
      <c r="BG77" s="391"/>
      <c r="BH77" s="391"/>
      <c r="BI77" s="391"/>
      <c r="BJ77" s="391"/>
      <c r="BK77" s="391"/>
      <c r="BL77" s="391"/>
      <c r="BM77" s="391"/>
      <c r="BN77" s="391"/>
      <c r="BO77" s="391"/>
      <c r="BP77" s="391"/>
      <c r="BQ77" s="391"/>
      <c r="BR77" s="391"/>
      <c r="BS77" s="391"/>
      <c r="BT77" s="376">
        <v>0</v>
      </c>
      <c r="BU77" s="377"/>
      <c r="BV77" s="377"/>
      <c r="BW77" s="377"/>
      <c r="BX77" s="377"/>
      <c r="BY77" s="377"/>
      <c r="BZ77" s="377"/>
      <c r="CA77" s="377"/>
      <c r="CB77" s="377"/>
      <c r="CC77" s="377"/>
      <c r="CD77" s="377"/>
      <c r="CE77" s="377"/>
      <c r="CF77" s="377"/>
      <c r="CG77" s="377"/>
      <c r="CH77" s="377"/>
      <c r="CI77" s="377"/>
      <c r="CJ77" s="378"/>
      <c r="CK77" s="376">
        <v>0</v>
      </c>
      <c r="CL77" s="377"/>
      <c r="CM77" s="377"/>
      <c r="CN77" s="377"/>
      <c r="CO77" s="377"/>
      <c r="CP77" s="377"/>
      <c r="CQ77" s="377"/>
      <c r="CR77" s="377"/>
      <c r="CS77" s="377"/>
      <c r="CT77" s="377"/>
      <c r="CU77" s="377"/>
      <c r="CV77" s="377"/>
      <c r="CW77" s="377"/>
      <c r="CX77" s="377"/>
      <c r="CY77" s="377"/>
      <c r="CZ77" s="377"/>
      <c r="DA77" s="378"/>
    </row>
    <row r="78" spans="1:105" s="10" customFormat="1" ht="60" hidden="1" customHeight="1" x14ac:dyDescent="0.2">
      <c r="A78" s="371" t="s">
        <v>125</v>
      </c>
      <c r="B78" s="371"/>
      <c r="C78" s="371"/>
      <c r="D78" s="371"/>
      <c r="E78" s="371"/>
      <c r="F78" s="371"/>
      <c r="G78" s="371"/>
      <c r="H78" s="371"/>
      <c r="I78" s="371"/>
      <c r="J78" s="371"/>
      <c r="K78" s="11"/>
      <c r="L78" s="389" t="s">
        <v>697</v>
      </c>
      <c r="M78" s="389"/>
      <c r="N78" s="389"/>
      <c r="O78" s="389"/>
      <c r="P78" s="389"/>
      <c r="Q78" s="389"/>
      <c r="R78" s="389"/>
      <c r="S78" s="389"/>
      <c r="T78" s="389"/>
      <c r="U78" s="389"/>
      <c r="V78" s="389"/>
      <c r="W78" s="389"/>
      <c r="X78" s="389"/>
      <c r="Y78" s="389"/>
      <c r="Z78" s="389"/>
      <c r="AA78" s="389"/>
      <c r="AB78" s="389"/>
      <c r="AC78" s="389"/>
      <c r="AD78" s="389"/>
      <c r="AE78" s="389"/>
      <c r="AF78" s="389"/>
      <c r="AG78" s="389"/>
      <c r="AH78" s="389"/>
      <c r="AI78" s="389"/>
      <c r="AJ78" s="389"/>
      <c r="AK78" s="389"/>
      <c r="AL78" s="389"/>
      <c r="AM78" s="389"/>
      <c r="AN78" s="389"/>
      <c r="AO78" s="389"/>
      <c r="AP78" s="389"/>
      <c r="AQ78" s="389"/>
      <c r="AR78" s="389"/>
      <c r="AS78" s="389"/>
      <c r="AT78" s="389"/>
      <c r="AU78" s="389"/>
      <c r="AV78" s="389"/>
      <c r="AW78" s="389"/>
      <c r="AX78" s="389"/>
      <c r="AY78" s="389"/>
      <c r="AZ78" s="389"/>
      <c r="BA78" s="389"/>
      <c r="BB78" s="389"/>
      <c r="BC78" s="389"/>
      <c r="BD78" s="390"/>
      <c r="BE78" s="391"/>
      <c r="BF78" s="391"/>
      <c r="BG78" s="391"/>
      <c r="BH78" s="391"/>
      <c r="BI78" s="391"/>
      <c r="BJ78" s="391"/>
      <c r="BK78" s="391"/>
      <c r="BL78" s="391"/>
      <c r="BM78" s="391"/>
      <c r="BN78" s="391"/>
      <c r="BO78" s="391"/>
      <c r="BP78" s="391"/>
      <c r="BQ78" s="391"/>
      <c r="BR78" s="391"/>
      <c r="BS78" s="391"/>
      <c r="BT78" s="376">
        <v>0</v>
      </c>
      <c r="BU78" s="377"/>
      <c r="BV78" s="377"/>
      <c r="BW78" s="377"/>
      <c r="BX78" s="377"/>
      <c r="BY78" s="377"/>
      <c r="BZ78" s="377"/>
      <c r="CA78" s="377"/>
      <c r="CB78" s="377"/>
      <c r="CC78" s="377"/>
      <c r="CD78" s="377"/>
      <c r="CE78" s="377"/>
      <c r="CF78" s="377"/>
      <c r="CG78" s="377"/>
      <c r="CH78" s="377"/>
      <c r="CI78" s="377"/>
      <c r="CJ78" s="378"/>
      <c r="CK78" s="376">
        <v>0</v>
      </c>
      <c r="CL78" s="377"/>
      <c r="CM78" s="377"/>
      <c r="CN78" s="377"/>
      <c r="CO78" s="377"/>
      <c r="CP78" s="377"/>
      <c r="CQ78" s="377"/>
      <c r="CR78" s="377"/>
      <c r="CS78" s="377"/>
      <c r="CT78" s="377"/>
      <c r="CU78" s="377"/>
      <c r="CV78" s="377"/>
      <c r="CW78" s="377"/>
      <c r="CX78" s="377"/>
      <c r="CY78" s="377"/>
      <c r="CZ78" s="377"/>
      <c r="DA78" s="378"/>
    </row>
    <row r="79" spans="1:105" s="10" customFormat="1" ht="75" hidden="1" customHeight="1" x14ac:dyDescent="0.2">
      <c r="A79" s="371" t="s">
        <v>698</v>
      </c>
      <c r="B79" s="371"/>
      <c r="C79" s="371"/>
      <c r="D79" s="371"/>
      <c r="E79" s="371"/>
      <c r="F79" s="371"/>
      <c r="G79" s="371"/>
      <c r="H79" s="371"/>
      <c r="I79" s="371"/>
      <c r="J79" s="371"/>
      <c r="K79" s="11"/>
      <c r="L79" s="389" t="s">
        <v>699</v>
      </c>
      <c r="M79" s="389"/>
      <c r="N79" s="389"/>
      <c r="O79" s="389"/>
      <c r="P79" s="389"/>
      <c r="Q79" s="389"/>
      <c r="R79" s="389"/>
      <c r="S79" s="389"/>
      <c r="T79" s="389"/>
      <c r="U79" s="389"/>
      <c r="V79" s="389"/>
      <c r="W79" s="389"/>
      <c r="X79" s="389"/>
      <c r="Y79" s="389"/>
      <c r="Z79" s="389"/>
      <c r="AA79" s="389"/>
      <c r="AB79" s="389"/>
      <c r="AC79" s="389"/>
      <c r="AD79" s="389"/>
      <c r="AE79" s="389"/>
      <c r="AF79" s="389"/>
      <c r="AG79" s="389"/>
      <c r="AH79" s="389"/>
      <c r="AI79" s="389"/>
      <c r="AJ79" s="389"/>
      <c r="AK79" s="389"/>
      <c r="AL79" s="389"/>
      <c r="AM79" s="389"/>
      <c r="AN79" s="389"/>
      <c r="AO79" s="389"/>
      <c r="AP79" s="389"/>
      <c r="AQ79" s="389"/>
      <c r="AR79" s="389"/>
      <c r="AS79" s="389"/>
      <c r="AT79" s="389"/>
      <c r="AU79" s="389"/>
      <c r="AV79" s="389"/>
      <c r="AW79" s="389"/>
      <c r="AX79" s="389"/>
      <c r="AY79" s="389"/>
      <c r="AZ79" s="389"/>
      <c r="BA79" s="389"/>
      <c r="BB79" s="389"/>
      <c r="BC79" s="389"/>
      <c r="BD79" s="390"/>
      <c r="BE79" s="391"/>
      <c r="BF79" s="391"/>
      <c r="BG79" s="391"/>
      <c r="BH79" s="391"/>
      <c r="BI79" s="391"/>
      <c r="BJ79" s="391"/>
      <c r="BK79" s="391"/>
      <c r="BL79" s="391"/>
      <c r="BM79" s="391"/>
      <c r="BN79" s="391"/>
      <c r="BO79" s="391"/>
      <c r="BP79" s="391"/>
      <c r="BQ79" s="391"/>
      <c r="BR79" s="391"/>
      <c r="BS79" s="391"/>
      <c r="BT79" s="376">
        <v>0</v>
      </c>
      <c r="BU79" s="377"/>
      <c r="BV79" s="377"/>
      <c r="BW79" s="377"/>
      <c r="BX79" s="377"/>
      <c r="BY79" s="377"/>
      <c r="BZ79" s="377"/>
      <c r="CA79" s="377"/>
      <c r="CB79" s="377"/>
      <c r="CC79" s="377"/>
      <c r="CD79" s="377"/>
      <c r="CE79" s="377"/>
      <c r="CF79" s="377"/>
      <c r="CG79" s="377"/>
      <c r="CH79" s="377"/>
      <c r="CI79" s="377"/>
      <c r="CJ79" s="378"/>
      <c r="CK79" s="376">
        <v>0</v>
      </c>
      <c r="CL79" s="377"/>
      <c r="CM79" s="377"/>
      <c r="CN79" s="377"/>
      <c r="CO79" s="377"/>
      <c r="CP79" s="377"/>
      <c r="CQ79" s="377"/>
      <c r="CR79" s="377"/>
      <c r="CS79" s="377"/>
      <c r="CT79" s="377"/>
      <c r="CU79" s="377"/>
      <c r="CV79" s="377"/>
      <c r="CW79" s="377"/>
      <c r="CX79" s="377"/>
      <c r="CY79" s="377"/>
      <c r="CZ79" s="377"/>
      <c r="DA79" s="378"/>
    </row>
    <row r="80" spans="1:105" s="10" customFormat="1" ht="60" hidden="1" customHeight="1" x14ac:dyDescent="0.2">
      <c r="A80" s="371" t="s">
        <v>700</v>
      </c>
      <c r="B80" s="371"/>
      <c r="C80" s="371"/>
      <c r="D80" s="371"/>
      <c r="E80" s="371"/>
      <c r="F80" s="371"/>
      <c r="G80" s="371"/>
      <c r="H80" s="371"/>
      <c r="I80" s="371"/>
      <c r="J80" s="371"/>
      <c r="K80" s="11"/>
      <c r="L80" s="389" t="s">
        <v>701</v>
      </c>
      <c r="M80" s="389"/>
      <c r="N80" s="389"/>
      <c r="O80" s="389"/>
      <c r="P80" s="389"/>
      <c r="Q80" s="389"/>
      <c r="R80" s="389"/>
      <c r="S80" s="389"/>
      <c r="T80" s="389"/>
      <c r="U80" s="389"/>
      <c r="V80" s="389"/>
      <c r="W80" s="389"/>
      <c r="X80" s="389"/>
      <c r="Y80" s="389"/>
      <c r="Z80" s="389"/>
      <c r="AA80" s="389"/>
      <c r="AB80" s="389"/>
      <c r="AC80" s="389"/>
      <c r="AD80" s="389"/>
      <c r="AE80" s="389"/>
      <c r="AF80" s="389"/>
      <c r="AG80" s="389"/>
      <c r="AH80" s="389"/>
      <c r="AI80" s="389"/>
      <c r="AJ80" s="389"/>
      <c r="AK80" s="389"/>
      <c r="AL80" s="389"/>
      <c r="AM80" s="389"/>
      <c r="AN80" s="389"/>
      <c r="AO80" s="389"/>
      <c r="AP80" s="389"/>
      <c r="AQ80" s="389"/>
      <c r="AR80" s="389"/>
      <c r="AS80" s="389"/>
      <c r="AT80" s="389"/>
      <c r="AU80" s="389"/>
      <c r="AV80" s="389"/>
      <c r="AW80" s="389"/>
      <c r="AX80" s="389"/>
      <c r="AY80" s="389"/>
      <c r="AZ80" s="389"/>
      <c r="BA80" s="389"/>
      <c r="BB80" s="389"/>
      <c r="BC80" s="389"/>
      <c r="BD80" s="390"/>
      <c r="BE80" s="391"/>
      <c r="BF80" s="391"/>
      <c r="BG80" s="391"/>
      <c r="BH80" s="391"/>
      <c r="BI80" s="391"/>
      <c r="BJ80" s="391"/>
      <c r="BK80" s="391"/>
      <c r="BL80" s="391"/>
      <c r="BM80" s="391"/>
      <c r="BN80" s="391"/>
      <c r="BO80" s="391"/>
      <c r="BP80" s="391"/>
      <c r="BQ80" s="391"/>
      <c r="BR80" s="391"/>
      <c r="BS80" s="391"/>
      <c r="BT80" s="376">
        <v>0</v>
      </c>
      <c r="BU80" s="377"/>
      <c r="BV80" s="377"/>
      <c r="BW80" s="377"/>
      <c r="BX80" s="377"/>
      <c r="BY80" s="377"/>
      <c r="BZ80" s="377"/>
      <c r="CA80" s="377"/>
      <c r="CB80" s="377"/>
      <c r="CC80" s="377"/>
      <c r="CD80" s="377"/>
      <c r="CE80" s="377"/>
      <c r="CF80" s="377"/>
      <c r="CG80" s="377"/>
      <c r="CH80" s="377"/>
      <c r="CI80" s="377"/>
      <c r="CJ80" s="378"/>
      <c r="CK80" s="376">
        <v>0</v>
      </c>
      <c r="CL80" s="377"/>
      <c r="CM80" s="377"/>
      <c r="CN80" s="377"/>
      <c r="CO80" s="377"/>
      <c r="CP80" s="377"/>
      <c r="CQ80" s="377"/>
      <c r="CR80" s="377"/>
      <c r="CS80" s="377"/>
      <c r="CT80" s="377"/>
      <c r="CU80" s="377"/>
      <c r="CV80" s="377"/>
      <c r="CW80" s="377"/>
      <c r="CX80" s="377"/>
      <c r="CY80" s="377"/>
      <c r="CZ80" s="377"/>
      <c r="DA80" s="378"/>
    </row>
    <row r="81" spans="1:105" s="10" customFormat="1" ht="60" hidden="1" customHeight="1" x14ac:dyDescent="0.2">
      <c r="A81" s="371" t="s">
        <v>702</v>
      </c>
      <c r="B81" s="371"/>
      <c r="C81" s="371"/>
      <c r="D81" s="371"/>
      <c r="E81" s="371"/>
      <c r="F81" s="371"/>
      <c r="G81" s="371"/>
      <c r="H81" s="371"/>
      <c r="I81" s="371"/>
      <c r="J81" s="371"/>
      <c r="K81" s="11"/>
      <c r="L81" s="389" t="s">
        <v>703</v>
      </c>
      <c r="M81" s="389"/>
      <c r="N81" s="389"/>
      <c r="O81" s="389"/>
      <c r="P81" s="389"/>
      <c r="Q81" s="389"/>
      <c r="R81" s="389"/>
      <c r="S81" s="389"/>
      <c r="T81" s="389"/>
      <c r="U81" s="389"/>
      <c r="V81" s="389"/>
      <c r="W81" s="389"/>
      <c r="X81" s="389"/>
      <c r="Y81" s="389"/>
      <c r="Z81" s="389"/>
      <c r="AA81" s="389"/>
      <c r="AB81" s="389"/>
      <c r="AC81" s="389"/>
      <c r="AD81" s="389"/>
      <c r="AE81" s="389"/>
      <c r="AF81" s="389"/>
      <c r="AG81" s="389"/>
      <c r="AH81" s="389"/>
      <c r="AI81" s="389"/>
      <c r="AJ81" s="389"/>
      <c r="AK81" s="389"/>
      <c r="AL81" s="389"/>
      <c r="AM81" s="389"/>
      <c r="AN81" s="389"/>
      <c r="AO81" s="389"/>
      <c r="AP81" s="389"/>
      <c r="AQ81" s="389"/>
      <c r="AR81" s="389"/>
      <c r="AS81" s="389"/>
      <c r="AT81" s="389"/>
      <c r="AU81" s="389"/>
      <c r="AV81" s="389"/>
      <c r="AW81" s="389"/>
      <c r="AX81" s="389"/>
      <c r="AY81" s="389"/>
      <c r="AZ81" s="389"/>
      <c r="BA81" s="389"/>
      <c r="BB81" s="389"/>
      <c r="BC81" s="389"/>
      <c r="BD81" s="390"/>
      <c r="BE81" s="391"/>
      <c r="BF81" s="391"/>
      <c r="BG81" s="391"/>
      <c r="BH81" s="391"/>
      <c r="BI81" s="391"/>
      <c r="BJ81" s="391"/>
      <c r="BK81" s="391"/>
      <c r="BL81" s="391"/>
      <c r="BM81" s="391"/>
      <c r="BN81" s="391"/>
      <c r="BO81" s="391"/>
      <c r="BP81" s="391"/>
      <c r="BQ81" s="391"/>
      <c r="BR81" s="391"/>
      <c r="BS81" s="391"/>
      <c r="BT81" s="376">
        <v>0</v>
      </c>
      <c r="BU81" s="377"/>
      <c r="BV81" s="377"/>
      <c r="BW81" s="377"/>
      <c r="BX81" s="377"/>
      <c r="BY81" s="377"/>
      <c r="BZ81" s="377"/>
      <c r="CA81" s="377"/>
      <c r="CB81" s="377"/>
      <c r="CC81" s="377"/>
      <c r="CD81" s="377"/>
      <c r="CE81" s="377"/>
      <c r="CF81" s="377"/>
      <c r="CG81" s="377"/>
      <c r="CH81" s="377"/>
      <c r="CI81" s="377"/>
      <c r="CJ81" s="378"/>
      <c r="CK81" s="376">
        <v>0</v>
      </c>
      <c r="CL81" s="377"/>
      <c r="CM81" s="377"/>
      <c r="CN81" s="377"/>
      <c r="CO81" s="377"/>
      <c r="CP81" s="377"/>
      <c r="CQ81" s="377"/>
      <c r="CR81" s="377"/>
      <c r="CS81" s="377"/>
      <c r="CT81" s="377"/>
      <c r="CU81" s="377"/>
      <c r="CV81" s="377"/>
      <c r="CW81" s="377"/>
      <c r="CX81" s="377"/>
      <c r="CY81" s="377"/>
      <c r="CZ81" s="377"/>
      <c r="DA81" s="378"/>
    </row>
    <row r="82" spans="1:105" s="10" customFormat="1" ht="75" hidden="1" customHeight="1" x14ac:dyDescent="0.2">
      <c r="A82" s="371" t="s">
        <v>704</v>
      </c>
      <c r="B82" s="371"/>
      <c r="C82" s="371"/>
      <c r="D82" s="371"/>
      <c r="E82" s="371"/>
      <c r="F82" s="371"/>
      <c r="G82" s="371"/>
      <c r="H82" s="371"/>
      <c r="I82" s="371"/>
      <c r="J82" s="371"/>
      <c r="K82" s="11"/>
      <c r="L82" s="389" t="s">
        <v>705</v>
      </c>
      <c r="M82" s="389"/>
      <c r="N82" s="389"/>
      <c r="O82" s="389"/>
      <c r="P82" s="389"/>
      <c r="Q82" s="389"/>
      <c r="R82" s="389"/>
      <c r="S82" s="389"/>
      <c r="T82" s="389"/>
      <c r="U82" s="389"/>
      <c r="V82" s="389"/>
      <c r="W82" s="389"/>
      <c r="X82" s="389"/>
      <c r="Y82" s="389"/>
      <c r="Z82" s="389"/>
      <c r="AA82" s="389"/>
      <c r="AB82" s="389"/>
      <c r="AC82" s="389"/>
      <c r="AD82" s="389"/>
      <c r="AE82" s="389"/>
      <c r="AF82" s="389"/>
      <c r="AG82" s="389"/>
      <c r="AH82" s="389"/>
      <c r="AI82" s="389"/>
      <c r="AJ82" s="389"/>
      <c r="AK82" s="389"/>
      <c r="AL82" s="389"/>
      <c r="AM82" s="389"/>
      <c r="AN82" s="389"/>
      <c r="AO82" s="389"/>
      <c r="AP82" s="389"/>
      <c r="AQ82" s="389"/>
      <c r="AR82" s="389"/>
      <c r="AS82" s="389"/>
      <c r="AT82" s="389"/>
      <c r="AU82" s="389"/>
      <c r="AV82" s="389"/>
      <c r="AW82" s="389"/>
      <c r="AX82" s="389"/>
      <c r="AY82" s="389"/>
      <c r="AZ82" s="389"/>
      <c r="BA82" s="389"/>
      <c r="BB82" s="389"/>
      <c r="BC82" s="389"/>
      <c r="BD82" s="390"/>
      <c r="BE82" s="391"/>
      <c r="BF82" s="391"/>
      <c r="BG82" s="391"/>
      <c r="BH82" s="391"/>
      <c r="BI82" s="391"/>
      <c r="BJ82" s="391"/>
      <c r="BK82" s="391"/>
      <c r="BL82" s="391"/>
      <c r="BM82" s="391"/>
      <c r="BN82" s="391"/>
      <c r="BO82" s="391"/>
      <c r="BP82" s="391"/>
      <c r="BQ82" s="391"/>
      <c r="BR82" s="391"/>
      <c r="BS82" s="391"/>
      <c r="BT82" s="376">
        <v>0</v>
      </c>
      <c r="BU82" s="377"/>
      <c r="BV82" s="377"/>
      <c r="BW82" s="377"/>
      <c r="BX82" s="377"/>
      <c r="BY82" s="377"/>
      <c r="BZ82" s="377"/>
      <c r="CA82" s="377"/>
      <c r="CB82" s="377"/>
      <c r="CC82" s="377"/>
      <c r="CD82" s="377"/>
      <c r="CE82" s="377"/>
      <c r="CF82" s="377"/>
      <c r="CG82" s="377"/>
      <c r="CH82" s="377"/>
      <c r="CI82" s="377"/>
      <c r="CJ82" s="378"/>
      <c r="CK82" s="376">
        <v>0</v>
      </c>
      <c r="CL82" s="377"/>
      <c r="CM82" s="377"/>
      <c r="CN82" s="377"/>
      <c r="CO82" s="377"/>
      <c r="CP82" s="377"/>
      <c r="CQ82" s="377"/>
      <c r="CR82" s="377"/>
      <c r="CS82" s="377"/>
      <c r="CT82" s="377"/>
      <c r="CU82" s="377"/>
      <c r="CV82" s="377"/>
      <c r="CW82" s="377"/>
      <c r="CX82" s="377"/>
      <c r="CY82" s="377"/>
      <c r="CZ82" s="377"/>
      <c r="DA82" s="378"/>
    </row>
    <row r="83" spans="1:105" s="10" customFormat="1" ht="30" hidden="1" customHeight="1" x14ac:dyDescent="0.2">
      <c r="A83" s="371" t="s">
        <v>706</v>
      </c>
      <c r="B83" s="371"/>
      <c r="C83" s="371"/>
      <c r="D83" s="371"/>
      <c r="E83" s="371"/>
      <c r="F83" s="371"/>
      <c r="G83" s="371"/>
      <c r="H83" s="371"/>
      <c r="I83" s="371"/>
      <c r="J83" s="371"/>
      <c r="K83" s="11"/>
      <c r="L83" s="389" t="s">
        <v>707</v>
      </c>
      <c r="M83" s="389"/>
      <c r="N83" s="389"/>
      <c r="O83" s="389"/>
      <c r="P83" s="389"/>
      <c r="Q83" s="389"/>
      <c r="R83" s="389"/>
      <c r="S83" s="389"/>
      <c r="T83" s="389"/>
      <c r="U83" s="389"/>
      <c r="V83" s="389"/>
      <c r="W83" s="389"/>
      <c r="X83" s="389"/>
      <c r="Y83" s="389"/>
      <c r="Z83" s="389"/>
      <c r="AA83" s="389"/>
      <c r="AB83" s="389"/>
      <c r="AC83" s="389"/>
      <c r="AD83" s="389"/>
      <c r="AE83" s="389"/>
      <c r="AF83" s="389"/>
      <c r="AG83" s="389"/>
      <c r="AH83" s="389"/>
      <c r="AI83" s="389"/>
      <c r="AJ83" s="389"/>
      <c r="AK83" s="389"/>
      <c r="AL83" s="389"/>
      <c r="AM83" s="389"/>
      <c r="AN83" s="389"/>
      <c r="AO83" s="389"/>
      <c r="AP83" s="389"/>
      <c r="AQ83" s="389"/>
      <c r="AR83" s="389"/>
      <c r="AS83" s="389"/>
      <c r="AT83" s="389"/>
      <c r="AU83" s="389"/>
      <c r="AV83" s="389"/>
      <c r="AW83" s="389"/>
      <c r="AX83" s="389"/>
      <c r="AY83" s="389"/>
      <c r="AZ83" s="389"/>
      <c r="BA83" s="389"/>
      <c r="BB83" s="389"/>
      <c r="BC83" s="389"/>
      <c r="BD83" s="390"/>
      <c r="BE83" s="391"/>
      <c r="BF83" s="391"/>
      <c r="BG83" s="391"/>
      <c r="BH83" s="391"/>
      <c r="BI83" s="391"/>
      <c r="BJ83" s="391"/>
      <c r="BK83" s="391"/>
      <c r="BL83" s="391"/>
      <c r="BM83" s="391"/>
      <c r="BN83" s="391"/>
      <c r="BO83" s="391"/>
      <c r="BP83" s="391"/>
      <c r="BQ83" s="391"/>
      <c r="BR83" s="391"/>
      <c r="BS83" s="391"/>
      <c r="BT83" s="376">
        <v>0</v>
      </c>
      <c r="BU83" s="377"/>
      <c r="BV83" s="377"/>
      <c r="BW83" s="377"/>
      <c r="BX83" s="377"/>
      <c r="BY83" s="377"/>
      <c r="BZ83" s="377"/>
      <c r="CA83" s="377"/>
      <c r="CB83" s="377"/>
      <c r="CC83" s="377"/>
      <c r="CD83" s="377"/>
      <c r="CE83" s="377"/>
      <c r="CF83" s="377"/>
      <c r="CG83" s="377"/>
      <c r="CH83" s="377"/>
      <c r="CI83" s="377"/>
      <c r="CJ83" s="378"/>
      <c r="CK83" s="376">
        <v>0</v>
      </c>
      <c r="CL83" s="377"/>
      <c r="CM83" s="377"/>
      <c r="CN83" s="377"/>
      <c r="CO83" s="377"/>
      <c r="CP83" s="377"/>
      <c r="CQ83" s="377"/>
      <c r="CR83" s="377"/>
      <c r="CS83" s="377"/>
      <c r="CT83" s="377"/>
      <c r="CU83" s="377"/>
      <c r="CV83" s="377"/>
      <c r="CW83" s="377"/>
      <c r="CX83" s="377"/>
      <c r="CY83" s="377"/>
      <c r="CZ83" s="377"/>
      <c r="DA83" s="378"/>
    </row>
    <row r="84" spans="1:105" s="10" customFormat="1" ht="88.5" hidden="1" customHeight="1" x14ac:dyDescent="0.2">
      <c r="A84" s="371" t="s">
        <v>708</v>
      </c>
      <c r="B84" s="371"/>
      <c r="C84" s="371"/>
      <c r="D84" s="371"/>
      <c r="E84" s="371"/>
      <c r="F84" s="371"/>
      <c r="G84" s="371"/>
      <c r="H84" s="371"/>
      <c r="I84" s="371"/>
      <c r="J84" s="371"/>
      <c r="K84" s="11"/>
      <c r="L84" s="389" t="s">
        <v>709</v>
      </c>
      <c r="M84" s="389"/>
      <c r="N84" s="389"/>
      <c r="O84" s="389"/>
      <c r="P84" s="389"/>
      <c r="Q84" s="389"/>
      <c r="R84" s="389"/>
      <c r="S84" s="389"/>
      <c r="T84" s="389"/>
      <c r="U84" s="389"/>
      <c r="V84" s="389"/>
      <c r="W84" s="389"/>
      <c r="X84" s="389"/>
      <c r="Y84" s="389"/>
      <c r="Z84" s="389"/>
      <c r="AA84" s="389"/>
      <c r="AB84" s="389"/>
      <c r="AC84" s="389"/>
      <c r="AD84" s="389"/>
      <c r="AE84" s="389"/>
      <c r="AF84" s="389"/>
      <c r="AG84" s="389"/>
      <c r="AH84" s="389"/>
      <c r="AI84" s="389"/>
      <c r="AJ84" s="389"/>
      <c r="AK84" s="389"/>
      <c r="AL84" s="389"/>
      <c r="AM84" s="389"/>
      <c r="AN84" s="389"/>
      <c r="AO84" s="389"/>
      <c r="AP84" s="389"/>
      <c r="AQ84" s="389"/>
      <c r="AR84" s="389"/>
      <c r="AS84" s="389"/>
      <c r="AT84" s="389"/>
      <c r="AU84" s="389"/>
      <c r="AV84" s="389"/>
      <c r="AW84" s="389"/>
      <c r="AX84" s="389"/>
      <c r="AY84" s="389"/>
      <c r="AZ84" s="389"/>
      <c r="BA84" s="389"/>
      <c r="BB84" s="389"/>
      <c r="BC84" s="389"/>
      <c r="BD84" s="390"/>
      <c r="BE84" s="391"/>
      <c r="BF84" s="391"/>
      <c r="BG84" s="391"/>
      <c r="BH84" s="391"/>
      <c r="BI84" s="391"/>
      <c r="BJ84" s="391"/>
      <c r="BK84" s="391"/>
      <c r="BL84" s="391"/>
      <c r="BM84" s="391"/>
      <c r="BN84" s="391"/>
      <c r="BO84" s="391"/>
      <c r="BP84" s="391"/>
      <c r="BQ84" s="391"/>
      <c r="BR84" s="391"/>
      <c r="BS84" s="391"/>
      <c r="BT84" s="376">
        <v>0</v>
      </c>
      <c r="BU84" s="377"/>
      <c r="BV84" s="377"/>
      <c r="BW84" s="377"/>
      <c r="BX84" s="377"/>
      <c r="BY84" s="377"/>
      <c r="BZ84" s="377"/>
      <c r="CA84" s="377"/>
      <c r="CB84" s="377"/>
      <c r="CC84" s="377"/>
      <c r="CD84" s="377"/>
      <c r="CE84" s="377"/>
      <c r="CF84" s="377"/>
      <c r="CG84" s="377"/>
      <c r="CH84" s="377"/>
      <c r="CI84" s="377"/>
      <c r="CJ84" s="378"/>
      <c r="CK84" s="376">
        <v>0</v>
      </c>
      <c r="CL84" s="377"/>
      <c r="CM84" s="377"/>
      <c r="CN84" s="377"/>
      <c r="CO84" s="377"/>
      <c r="CP84" s="377"/>
      <c r="CQ84" s="377"/>
      <c r="CR84" s="377"/>
      <c r="CS84" s="377"/>
      <c r="CT84" s="377"/>
      <c r="CU84" s="377"/>
      <c r="CV84" s="377"/>
      <c r="CW84" s="377"/>
      <c r="CX84" s="377"/>
      <c r="CY84" s="377"/>
      <c r="CZ84" s="377"/>
      <c r="DA84" s="378"/>
    </row>
    <row r="85" spans="1:105" s="10" customFormat="1" ht="30" hidden="1" customHeight="1" x14ac:dyDescent="0.2">
      <c r="A85" s="371" t="s">
        <v>710</v>
      </c>
      <c r="B85" s="371"/>
      <c r="C85" s="371"/>
      <c r="D85" s="371"/>
      <c r="E85" s="371"/>
      <c r="F85" s="371"/>
      <c r="G85" s="371"/>
      <c r="H85" s="371"/>
      <c r="I85" s="371"/>
      <c r="J85" s="371"/>
      <c r="K85" s="11"/>
      <c r="L85" s="389" t="s">
        <v>711</v>
      </c>
      <c r="M85" s="389"/>
      <c r="N85" s="389"/>
      <c r="O85" s="389"/>
      <c r="P85" s="389"/>
      <c r="Q85" s="389"/>
      <c r="R85" s="389"/>
      <c r="S85" s="389"/>
      <c r="T85" s="389"/>
      <c r="U85" s="389"/>
      <c r="V85" s="389"/>
      <c r="W85" s="389"/>
      <c r="X85" s="389"/>
      <c r="Y85" s="389"/>
      <c r="Z85" s="389"/>
      <c r="AA85" s="389"/>
      <c r="AB85" s="389"/>
      <c r="AC85" s="389"/>
      <c r="AD85" s="389"/>
      <c r="AE85" s="389"/>
      <c r="AF85" s="389"/>
      <c r="AG85" s="389"/>
      <c r="AH85" s="389"/>
      <c r="AI85" s="389"/>
      <c r="AJ85" s="389"/>
      <c r="AK85" s="389"/>
      <c r="AL85" s="389"/>
      <c r="AM85" s="389"/>
      <c r="AN85" s="389"/>
      <c r="AO85" s="389"/>
      <c r="AP85" s="389"/>
      <c r="AQ85" s="389"/>
      <c r="AR85" s="389"/>
      <c r="AS85" s="389"/>
      <c r="AT85" s="389"/>
      <c r="AU85" s="389"/>
      <c r="AV85" s="389"/>
      <c r="AW85" s="389"/>
      <c r="AX85" s="389"/>
      <c r="AY85" s="389"/>
      <c r="AZ85" s="389"/>
      <c r="BA85" s="389"/>
      <c r="BB85" s="389"/>
      <c r="BC85" s="389"/>
      <c r="BD85" s="390"/>
      <c r="BE85" s="391"/>
      <c r="BF85" s="391"/>
      <c r="BG85" s="391"/>
      <c r="BH85" s="391"/>
      <c r="BI85" s="391"/>
      <c r="BJ85" s="391"/>
      <c r="BK85" s="391"/>
      <c r="BL85" s="391"/>
      <c r="BM85" s="391"/>
      <c r="BN85" s="391"/>
      <c r="BO85" s="391"/>
      <c r="BP85" s="391"/>
      <c r="BQ85" s="391"/>
      <c r="BR85" s="391"/>
      <c r="BS85" s="391"/>
      <c r="BT85" s="376">
        <v>0</v>
      </c>
      <c r="BU85" s="377"/>
      <c r="BV85" s="377"/>
      <c r="BW85" s="377"/>
      <c r="BX85" s="377"/>
      <c r="BY85" s="377"/>
      <c r="BZ85" s="377"/>
      <c r="CA85" s="377"/>
      <c r="CB85" s="377"/>
      <c r="CC85" s="377"/>
      <c r="CD85" s="377"/>
      <c r="CE85" s="377"/>
      <c r="CF85" s="377"/>
      <c r="CG85" s="377"/>
      <c r="CH85" s="377"/>
      <c r="CI85" s="377"/>
      <c r="CJ85" s="378"/>
      <c r="CK85" s="376">
        <v>0</v>
      </c>
      <c r="CL85" s="377"/>
      <c r="CM85" s="377"/>
      <c r="CN85" s="377"/>
      <c r="CO85" s="377"/>
      <c r="CP85" s="377"/>
      <c r="CQ85" s="377"/>
      <c r="CR85" s="377"/>
      <c r="CS85" s="377"/>
      <c r="CT85" s="377"/>
      <c r="CU85" s="377"/>
      <c r="CV85" s="377"/>
      <c r="CW85" s="377"/>
      <c r="CX85" s="377"/>
      <c r="CY85" s="377"/>
      <c r="CZ85" s="377"/>
      <c r="DA85" s="378"/>
    </row>
    <row r="86" spans="1:105" s="10" customFormat="1" ht="30" hidden="1" customHeight="1" x14ac:dyDescent="0.2">
      <c r="A86" s="371" t="s">
        <v>712</v>
      </c>
      <c r="B86" s="371"/>
      <c r="C86" s="371"/>
      <c r="D86" s="371"/>
      <c r="E86" s="371"/>
      <c r="F86" s="371"/>
      <c r="G86" s="371"/>
      <c r="H86" s="371"/>
      <c r="I86" s="371"/>
      <c r="J86" s="371"/>
      <c r="K86" s="11"/>
      <c r="L86" s="389" t="s">
        <v>713</v>
      </c>
      <c r="M86" s="389"/>
      <c r="N86" s="389"/>
      <c r="O86" s="389"/>
      <c r="P86" s="389"/>
      <c r="Q86" s="389"/>
      <c r="R86" s="389"/>
      <c r="S86" s="389"/>
      <c r="T86" s="389"/>
      <c r="U86" s="389"/>
      <c r="V86" s="389"/>
      <c r="W86" s="389"/>
      <c r="X86" s="389"/>
      <c r="Y86" s="389"/>
      <c r="Z86" s="389"/>
      <c r="AA86" s="389"/>
      <c r="AB86" s="389"/>
      <c r="AC86" s="389"/>
      <c r="AD86" s="389"/>
      <c r="AE86" s="389"/>
      <c r="AF86" s="389"/>
      <c r="AG86" s="389"/>
      <c r="AH86" s="389"/>
      <c r="AI86" s="389"/>
      <c r="AJ86" s="389"/>
      <c r="AK86" s="389"/>
      <c r="AL86" s="389"/>
      <c r="AM86" s="389"/>
      <c r="AN86" s="389"/>
      <c r="AO86" s="389"/>
      <c r="AP86" s="389"/>
      <c r="AQ86" s="389"/>
      <c r="AR86" s="389"/>
      <c r="AS86" s="389"/>
      <c r="AT86" s="389"/>
      <c r="AU86" s="389"/>
      <c r="AV86" s="389"/>
      <c r="AW86" s="389"/>
      <c r="AX86" s="389"/>
      <c r="AY86" s="389"/>
      <c r="AZ86" s="389"/>
      <c r="BA86" s="389"/>
      <c r="BB86" s="389"/>
      <c r="BC86" s="389"/>
      <c r="BD86" s="390"/>
      <c r="BE86" s="391"/>
      <c r="BF86" s="391"/>
      <c r="BG86" s="391"/>
      <c r="BH86" s="391"/>
      <c r="BI86" s="391"/>
      <c r="BJ86" s="391"/>
      <c r="BK86" s="391"/>
      <c r="BL86" s="391"/>
      <c r="BM86" s="391"/>
      <c r="BN86" s="391"/>
      <c r="BO86" s="391"/>
      <c r="BP86" s="391"/>
      <c r="BQ86" s="391"/>
      <c r="BR86" s="391"/>
      <c r="BS86" s="391"/>
      <c r="BT86" s="376">
        <v>0</v>
      </c>
      <c r="BU86" s="377"/>
      <c r="BV86" s="377"/>
      <c r="BW86" s="377"/>
      <c r="BX86" s="377"/>
      <c r="BY86" s="377"/>
      <c r="BZ86" s="377"/>
      <c r="CA86" s="377"/>
      <c r="CB86" s="377"/>
      <c r="CC86" s="377"/>
      <c r="CD86" s="377"/>
      <c r="CE86" s="377"/>
      <c r="CF86" s="377"/>
      <c r="CG86" s="377"/>
      <c r="CH86" s="377"/>
      <c r="CI86" s="377"/>
      <c r="CJ86" s="378"/>
      <c r="CK86" s="376">
        <v>0</v>
      </c>
      <c r="CL86" s="377"/>
      <c r="CM86" s="377"/>
      <c r="CN86" s="377"/>
      <c r="CO86" s="377"/>
      <c r="CP86" s="377"/>
      <c r="CQ86" s="377"/>
      <c r="CR86" s="377"/>
      <c r="CS86" s="377"/>
      <c r="CT86" s="377"/>
      <c r="CU86" s="377"/>
      <c r="CV86" s="377"/>
      <c r="CW86" s="377"/>
      <c r="CX86" s="377"/>
      <c r="CY86" s="377"/>
      <c r="CZ86" s="377"/>
      <c r="DA86" s="378"/>
    </row>
    <row r="87" spans="1:105" s="10" customFormat="1" ht="45" hidden="1" customHeight="1" x14ac:dyDescent="0.2">
      <c r="A87" s="371" t="s">
        <v>714</v>
      </c>
      <c r="B87" s="371"/>
      <c r="C87" s="371"/>
      <c r="D87" s="371"/>
      <c r="E87" s="371"/>
      <c r="F87" s="371"/>
      <c r="G87" s="371"/>
      <c r="H87" s="371"/>
      <c r="I87" s="371"/>
      <c r="J87" s="371"/>
      <c r="K87" s="11"/>
      <c r="L87" s="389" t="s">
        <v>715</v>
      </c>
      <c r="M87" s="389"/>
      <c r="N87" s="389"/>
      <c r="O87" s="389"/>
      <c r="P87" s="389"/>
      <c r="Q87" s="389"/>
      <c r="R87" s="389"/>
      <c r="S87" s="389"/>
      <c r="T87" s="389"/>
      <c r="U87" s="389"/>
      <c r="V87" s="389"/>
      <c r="W87" s="389"/>
      <c r="X87" s="389"/>
      <c r="Y87" s="389"/>
      <c r="Z87" s="389"/>
      <c r="AA87" s="389"/>
      <c r="AB87" s="389"/>
      <c r="AC87" s="389"/>
      <c r="AD87" s="389"/>
      <c r="AE87" s="389"/>
      <c r="AF87" s="389"/>
      <c r="AG87" s="389"/>
      <c r="AH87" s="389"/>
      <c r="AI87" s="389"/>
      <c r="AJ87" s="389"/>
      <c r="AK87" s="389"/>
      <c r="AL87" s="389"/>
      <c r="AM87" s="389"/>
      <c r="AN87" s="389"/>
      <c r="AO87" s="389"/>
      <c r="AP87" s="389"/>
      <c r="AQ87" s="389"/>
      <c r="AR87" s="389"/>
      <c r="AS87" s="389"/>
      <c r="AT87" s="389"/>
      <c r="AU87" s="389"/>
      <c r="AV87" s="389"/>
      <c r="AW87" s="389"/>
      <c r="AX87" s="389"/>
      <c r="AY87" s="389"/>
      <c r="AZ87" s="389"/>
      <c r="BA87" s="389"/>
      <c r="BB87" s="389"/>
      <c r="BC87" s="389"/>
      <c r="BD87" s="390"/>
      <c r="BE87" s="391"/>
      <c r="BF87" s="391"/>
      <c r="BG87" s="391"/>
      <c r="BH87" s="391"/>
      <c r="BI87" s="391"/>
      <c r="BJ87" s="391"/>
      <c r="BK87" s="391"/>
      <c r="BL87" s="391"/>
      <c r="BM87" s="391"/>
      <c r="BN87" s="391"/>
      <c r="BO87" s="391"/>
      <c r="BP87" s="391"/>
      <c r="BQ87" s="391"/>
      <c r="BR87" s="391"/>
      <c r="BS87" s="391"/>
      <c r="BT87" s="376">
        <v>0</v>
      </c>
      <c r="BU87" s="377"/>
      <c r="BV87" s="377"/>
      <c r="BW87" s="377"/>
      <c r="BX87" s="377"/>
      <c r="BY87" s="377"/>
      <c r="BZ87" s="377"/>
      <c r="CA87" s="377"/>
      <c r="CB87" s="377"/>
      <c r="CC87" s="377"/>
      <c r="CD87" s="377"/>
      <c r="CE87" s="377"/>
      <c r="CF87" s="377"/>
      <c r="CG87" s="377"/>
      <c r="CH87" s="377"/>
      <c r="CI87" s="377"/>
      <c r="CJ87" s="378"/>
      <c r="CK87" s="376">
        <v>0</v>
      </c>
      <c r="CL87" s="377"/>
      <c r="CM87" s="377"/>
      <c r="CN87" s="377"/>
      <c r="CO87" s="377"/>
      <c r="CP87" s="377"/>
      <c r="CQ87" s="377"/>
      <c r="CR87" s="377"/>
      <c r="CS87" s="377"/>
      <c r="CT87" s="377"/>
      <c r="CU87" s="377"/>
      <c r="CV87" s="377"/>
      <c r="CW87" s="377"/>
      <c r="CX87" s="377"/>
      <c r="CY87" s="377"/>
      <c r="CZ87" s="377"/>
      <c r="DA87" s="378"/>
    </row>
    <row r="88" spans="1:105" s="10" customFormat="1" ht="30" hidden="1" customHeight="1" x14ac:dyDescent="0.2">
      <c r="A88" s="371" t="s">
        <v>716</v>
      </c>
      <c r="B88" s="371"/>
      <c r="C88" s="371"/>
      <c r="D88" s="371"/>
      <c r="E88" s="371"/>
      <c r="F88" s="371"/>
      <c r="G88" s="371"/>
      <c r="H88" s="371"/>
      <c r="I88" s="371"/>
      <c r="J88" s="371"/>
      <c r="K88" s="11"/>
      <c r="L88" s="389" t="s">
        <v>707</v>
      </c>
      <c r="M88" s="389"/>
      <c r="N88" s="389"/>
      <c r="O88" s="389"/>
      <c r="P88" s="389"/>
      <c r="Q88" s="389"/>
      <c r="R88" s="389"/>
      <c r="S88" s="389"/>
      <c r="T88" s="389"/>
      <c r="U88" s="389"/>
      <c r="V88" s="389"/>
      <c r="W88" s="389"/>
      <c r="X88" s="389"/>
      <c r="Y88" s="389"/>
      <c r="Z88" s="389"/>
      <c r="AA88" s="389"/>
      <c r="AB88" s="389"/>
      <c r="AC88" s="389"/>
      <c r="AD88" s="389"/>
      <c r="AE88" s="389"/>
      <c r="AF88" s="389"/>
      <c r="AG88" s="389"/>
      <c r="AH88" s="389"/>
      <c r="AI88" s="389"/>
      <c r="AJ88" s="389"/>
      <c r="AK88" s="389"/>
      <c r="AL88" s="389"/>
      <c r="AM88" s="389"/>
      <c r="AN88" s="389"/>
      <c r="AO88" s="389"/>
      <c r="AP88" s="389"/>
      <c r="AQ88" s="389"/>
      <c r="AR88" s="389"/>
      <c r="AS88" s="389"/>
      <c r="AT88" s="389"/>
      <c r="AU88" s="389"/>
      <c r="AV88" s="389"/>
      <c r="AW88" s="389"/>
      <c r="AX88" s="389"/>
      <c r="AY88" s="389"/>
      <c r="AZ88" s="389"/>
      <c r="BA88" s="389"/>
      <c r="BB88" s="389"/>
      <c r="BC88" s="389"/>
      <c r="BD88" s="390"/>
      <c r="BE88" s="391"/>
      <c r="BF88" s="391"/>
      <c r="BG88" s="391"/>
      <c r="BH88" s="391"/>
      <c r="BI88" s="391"/>
      <c r="BJ88" s="391"/>
      <c r="BK88" s="391"/>
      <c r="BL88" s="391"/>
      <c r="BM88" s="391"/>
      <c r="BN88" s="391"/>
      <c r="BO88" s="391"/>
      <c r="BP88" s="391"/>
      <c r="BQ88" s="391"/>
      <c r="BR88" s="391"/>
      <c r="BS88" s="391"/>
      <c r="BT88" s="376">
        <v>0</v>
      </c>
      <c r="BU88" s="377"/>
      <c r="BV88" s="377"/>
      <c r="BW88" s="377"/>
      <c r="BX88" s="377"/>
      <c r="BY88" s="377"/>
      <c r="BZ88" s="377"/>
      <c r="CA88" s="377"/>
      <c r="CB88" s="377"/>
      <c r="CC88" s="377"/>
      <c r="CD88" s="377"/>
      <c r="CE88" s="377"/>
      <c r="CF88" s="377"/>
      <c r="CG88" s="377"/>
      <c r="CH88" s="377"/>
      <c r="CI88" s="377"/>
      <c r="CJ88" s="378"/>
      <c r="CK88" s="376">
        <v>0</v>
      </c>
      <c r="CL88" s="377"/>
      <c r="CM88" s="377"/>
      <c r="CN88" s="377"/>
      <c r="CO88" s="377"/>
      <c r="CP88" s="377"/>
      <c r="CQ88" s="377"/>
      <c r="CR88" s="377"/>
      <c r="CS88" s="377"/>
      <c r="CT88" s="377"/>
      <c r="CU88" s="377"/>
      <c r="CV88" s="377"/>
      <c r="CW88" s="377"/>
      <c r="CX88" s="377"/>
      <c r="CY88" s="377"/>
      <c r="CZ88" s="377"/>
      <c r="DA88" s="378"/>
    </row>
    <row r="89" spans="1:105" s="10" customFormat="1" ht="60" hidden="1" customHeight="1" x14ac:dyDescent="0.2">
      <c r="A89" s="371" t="s">
        <v>717</v>
      </c>
      <c r="B89" s="371"/>
      <c r="C89" s="371"/>
      <c r="D89" s="371"/>
      <c r="E89" s="371"/>
      <c r="F89" s="371"/>
      <c r="G89" s="371"/>
      <c r="H89" s="371"/>
      <c r="I89" s="371"/>
      <c r="J89" s="371"/>
      <c r="K89" s="11"/>
      <c r="L89" s="389" t="s">
        <v>718</v>
      </c>
      <c r="M89" s="389"/>
      <c r="N89" s="389"/>
      <c r="O89" s="389"/>
      <c r="P89" s="389"/>
      <c r="Q89" s="389"/>
      <c r="R89" s="389"/>
      <c r="S89" s="389"/>
      <c r="T89" s="389"/>
      <c r="U89" s="389"/>
      <c r="V89" s="389"/>
      <c r="W89" s="389"/>
      <c r="X89" s="389"/>
      <c r="Y89" s="389"/>
      <c r="Z89" s="389"/>
      <c r="AA89" s="389"/>
      <c r="AB89" s="389"/>
      <c r="AC89" s="389"/>
      <c r="AD89" s="389"/>
      <c r="AE89" s="389"/>
      <c r="AF89" s="389"/>
      <c r="AG89" s="389"/>
      <c r="AH89" s="389"/>
      <c r="AI89" s="389"/>
      <c r="AJ89" s="389"/>
      <c r="AK89" s="389"/>
      <c r="AL89" s="389"/>
      <c r="AM89" s="389"/>
      <c r="AN89" s="389"/>
      <c r="AO89" s="389"/>
      <c r="AP89" s="389"/>
      <c r="AQ89" s="389"/>
      <c r="AR89" s="389"/>
      <c r="AS89" s="389"/>
      <c r="AT89" s="389"/>
      <c r="AU89" s="389"/>
      <c r="AV89" s="389"/>
      <c r="AW89" s="389"/>
      <c r="AX89" s="389"/>
      <c r="AY89" s="389"/>
      <c r="AZ89" s="389"/>
      <c r="BA89" s="389"/>
      <c r="BB89" s="389"/>
      <c r="BC89" s="389"/>
      <c r="BD89" s="390"/>
      <c r="BE89" s="391"/>
      <c r="BF89" s="391"/>
      <c r="BG89" s="391"/>
      <c r="BH89" s="391"/>
      <c r="BI89" s="391"/>
      <c r="BJ89" s="391"/>
      <c r="BK89" s="391"/>
      <c r="BL89" s="391"/>
      <c r="BM89" s="391"/>
      <c r="BN89" s="391"/>
      <c r="BO89" s="391"/>
      <c r="BP89" s="391"/>
      <c r="BQ89" s="391"/>
      <c r="BR89" s="391"/>
      <c r="BS89" s="391"/>
      <c r="BT89" s="376">
        <v>0</v>
      </c>
      <c r="BU89" s="377"/>
      <c r="BV89" s="377"/>
      <c r="BW89" s="377"/>
      <c r="BX89" s="377"/>
      <c r="BY89" s="377"/>
      <c r="BZ89" s="377"/>
      <c r="CA89" s="377"/>
      <c r="CB89" s="377"/>
      <c r="CC89" s="377"/>
      <c r="CD89" s="377"/>
      <c r="CE89" s="377"/>
      <c r="CF89" s="377"/>
      <c r="CG89" s="377"/>
      <c r="CH89" s="377"/>
      <c r="CI89" s="377"/>
      <c r="CJ89" s="378"/>
      <c r="CK89" s="376">
        <v>0</v>
      </c>
      <c r="CL89" s="377"/>
      <c r="CM89" s="377"/>
      <c r="CN89" s="377"/>
      <c r="CO89" s="377"/>
      <c r="CP89" s="377"/>
      <c r="CQ89" s="377"/>
      <c r="CR89" s="377"/>
      <c r="CS89" s="377"/>
      <c r="CT89" s="377"/>
      <c r="CU89" s="377"/>
      <c r="CV89" s="377"/>
      <c r="CW89" s="377"/>
      <c r="CX89" s="377"/>
      <c r="CY89" s="377"/>
      <c r="CZ89" s="377"/>
      <c r="DA89" s="378"/>
    </row>
    <row r="90" spans="1:105" s="10" customFormat="1" ht="30" hidden="1" customHeight="1" x14ac:dyDescent="0.2">
      <c r="A90" s="371" t="s">
        <v>719</v>
      </c>
      <c r="B90" s="371"/>
      <c r="C90" s="371"/>
      <c r="D90" s="371"/>
      <c r="E90" s="371"/>
      <c r="F90" s="371"/>
      <c r="G90" s="371"/>
      <c r="H90" s="371"/>
      <c r="I90" s="371"/>
      <c r="J90" s="371"/>
      <c r="K90" s="11"/>
      <c r="L90" s="389" t="s">
        <v>691</v>
      </c>
      <c r="M90" s="389"/>
      <c r="N90" s="389"/>
      <c r="O90" s="389"/>
      <c r="P90" s="389"/>
      <c r="Q90" s="389"/>
      <c r="R90" s="389"/>
      <c r="S90" s="389"/>
      <c r="T90" s="389"/>
      <c r="U90" s="389"/>
      <c r="V90" s="389"/>
      <c r="W90" s="389"/>
      <c r="X90" s="389"/>
      <c r="Y90" s="389"/>
      <c r="Z90" s="389"/>
      <c r="AA90" s="389"/>
      <c r="AB90" s="389"/>
      <c r="AC90" s="389"/>
      <c r="AD90" s="389"/>
      <c r="AE90" s="389"/>
      <c r="AF90" s="389"/>
      <c r="AG90" s="389"/>
      <c r="AH90" s="389"/>
      <c r="AI90" s="389"/>
      <c r="AJ90" s="389"/>
      <c r="AK90" s="389"/>
      <c r="AL90" s="389"/>
      <c r="AM90" s="389"/>
      <c r="AN90" s="389"/>
      <c r="AO90" s="389"/>
      <c r="AP90" s="389"/>
      <c r="AQ90" s="389"/>
      <c r="AR90" s="389"/>
      <c r="AS90" s="389"/>
      <c r="AT90" s="389"/>
      <c r="AU90" s="389"/>
      <c r="AV90" s="389"/>
      <c r="AW90" s="389"/>
      <c r="AX90" s="389"/>
      <c r="AY90" s="389"/>
      <c r="AZ90" s="389"/>
      <c r="BA90" s="389"/>
      <c r="BB90" s="389"/>
      <c r="BC90" s="389"/>
      <c r="BD90" s="390"/>
      <c r="BE90" s="391"/>
      <c r="BF90" s="391"/>
      <c r="BG90" s="391"/>
      <c r="BH90" s="391"/>
      <c r="BI90" s="391"/>
      <c r="BJ90" s="391"/>
      <c r="BK90" s="391"/>
      <c r="BL90" s="391"/>
      <c r="BM90" s="391"/>
      <c r="BN90" s="391"/>
      <c r="BO90" s="391"/>
      <c r="BP90" s="391"/>
      <c r="BQ90" s="391"/>
      <c r="BR90" s="391"/>
      <c r="BS90" s="391"/>
      <c r="BT90" s="376">
        <v>0</v>
      </c>
      <c r="BU90" s="377"/>
      <c r="BV90" s="377"/>
      <c r="BW90" s="377"/>
      <c r="BX90" s="377"/>
      <c r="BY90" s="377"/>
      <c r="BZ90" s="377"/>
      <c r="CA90" s="377"/>
      <c r="CB90" s="377"/>
      <c r="CC90" s="377"/>
      <c r="CD90" s="377"/>
      <c r="CE90" s="377"/>
      <c r="CF90" s="377"/>
      <c r="CG90" s="377"/>
      <c r="CH90" s="377"/>
      <c r="CI90" s="377"/>
      <c r="CJ90" s="378"/>
      <c r="CK90" s="376">
        <v>0</v>
      </c>
      <c r="CL90" s="377"/>
      <c r="CM90" s="377"/>
      <c r="CN90" s="377"/>
      <c r="CO90" s="377"/>
      <c r="CP90" s="377"/>
      <c r="CQ90" s="377"/>
      <c r="CR90" s="377"/>
      <c r="CS90" s="377"/>
      <c r="CT90" s="377"/>
      <c r="CU90" s="377"/>
      <c r="CV90" s="377"/>
      <c r="CW90" s="377"/>
      <c r="CX90" s="377"/>
      <c r="CY90" s="377"/>
      <c r="CZ90" s="377"/>
      <c r="DA90" s="378"/>
    </row>
    <row r="91" spans="1:105" s="10" customFormat="1" ht="45" hidden="1" customHeight="1" x14ac:dyDescent="0.2">
      <c r="A91" s="371" t="s">
        <v>720</v>
      </c>
      <c r="B91" s="371"/>
      <c r="C91" s="371"/>
      <c r="D91" s="371"/>
      <c r="E91" s="371"/>
      <c r="F91" s="371"/>
      <c r="G91" s="371"/>
      <c r="H91" s="371"/>
      <c r="I91" s="371"/>
      <c r="J91" s="371"/>
      <c r="K91" s="11"/>
      <c r="L91" s="389" t="s">
        <v>692</v>
      </c>
      <c r="M91" s="389"/>
      <c r="N91" s="389"/>
      <c r="O91" s="389"/>
      <c r="P91" s="389"/>
      <c r="Q91" s="389"/>
      <c r="R91" s="389"/>
      <c r="S91" s="389"/>
      <c r="T91" s="389"/>
      <c r="U91" s="389"/>
      <c r="V91" s="389"/>
      <c r="W91" s="389"/>
      <c r="X91" s="389"/>
      <c r="Y91" s="389"/>
      <c r="Z91" s="389"/>
      <c r="AA91" s="389"/>
      <c r="AB91" s="389"/>
      <c r="AC91" s="389"/>
      <c r="AD91" s="389"/>
      <c r="AE91" s="389"/>
      <c r="AF91" s="389"/>
      <c r="AG91" s="389"/>
      <c r="AH91" s="389"/>
      <c r="AI91" s="389"/>
      <c r="AJ91" s="389"/>
      <c r="AK91" s="389"/>
      <c r="AL91" s="389"/>
      <c r="AM91" s="389"/>
      <c r="AN91" s="389"/>
      <c r="AO91" s="389"/>
      <c r="AP91" s="389"/>
      <c r="AQ91" s="389"/>
      <c r="AR91" s="389"/>
      <c r="AS91" s="389"/>
      <c r="AT91" s="389"/>
      <c r="AU91" s="389"/>
      <c r="AV91" s="389"/>
      <c r="AW91" s="389"/>
      <c r="AX91" s="389"/>
      <c r="AY91" s="389"/>
      <c r="AZ91" s="389"/>
      <c r="BA91" s="389"/>
      <c r="BB91" s="389"/>
      <c r="BC91" s="389"/>
      <c r="BD91" s="390"/>
      <c r="BE91" s="391"/>
      <c r="BF91" s="391"/>
      <c r="BG91" s="391"/>
      <c r="BH91" s="391"/>
      <c r="BI91" s="391"/>
      <c r="BJ91" s="391"/>
      <c r="BK91" s="391"/>
      <c r="BL91" s="391"/>
      <c r="BM91" s="391"/>
      <c r="BN91" s="391"/>
      <c r="BO91" s="391"/>
      <c r="BP91" s="391"/>
      <c r="BQ91" s="391"/>
      <c r="BR91" s="391"/>
      <c r="BS91" s="391"/>
      <c r="BT91" s="376">
        <v>0</v>
      </c>
      <c r="BU91" s="377"/>
      <c r="BV91" s="377"/>
      <c r="BW91" s="377"/>
      <c r="BX91" s="377"/>
      <c r="BY91" s="377"/>
      <c r="BZ91" s="377"/>
      <c r="CA91" s="377"/>
      <c r="CB91" s="377"/>
      <c r="CC91" s="377"/>
      <c r="CD91" s="377"/>
      <c r="CE91" s="377"/>
      <c r="CF91" s="377"/>
      <c r="CG91" s="377"/>
      <c r="CH91" s="377"/>
      <c r="CI91" s="377"/>
      <c r="CJ91" s="378"/>
      <c r="CK91" s="376">
        <v>0</v>
      </c>
      <c r="CL91" s="377"/>
      <c r="CM91" s="377"/>
      <c r="CN91" s="377"/>
      <c r="CO91" s="377"/>
      <c r="CP91" s="377"/>
      <c r="CQ91" s="377"/>
      <c r="CR91" s="377"/>
      <c r="CS91" s="377"/>
      <c r="CT91" s="377"/>
      <c r="CU91" s="377"/>
      <c r="CV91" s="377"/>
      <c r="CW91" s="377"/>
      <c r="CX91" s="377"/>
      <c r="CY91" s="377"/>
      <c r="CZ91" s="377"/>
      <c r="DA91" s="378"/>
    </row>
    <row r="92" spans="1:105" s="10" customFormat="1" ht="30" hidden="1" customHeight="1" x14ac:dyDescent="0.2">
      <c r="A92" s="371" t="s">
        <v>721</v>
      </c>
      <c r="B92" s="371"/>
      <c r="C92" s="371"/>
      <c r="D92" s="371"/>
      <c r="E92" s="371"/>
      <c r="F92" s="371"/>
      <c r="G92" s="371"/>
      <c r="H92" s="371"/>
      <c r="I92" s="371"/>
      <c r="J92" s="371"/>
      <c r="K92" s="11"/>
      <c r="L92" s="389" t="s">
        <v>722</v>
      </c>
      <c r="M92" s="389"/>
      <c r="N92" s="389"/>
      <c r="O92" s="389"/>
      <c r="P92" s="389"/>
      <c r="Q92" s="389"/>
      <c r="R92" s="389"/>
      <c r="S92" s="389"/>
      <c r="T92" s="389"/>
      <c r="U92" s="389"/>
      <c r="V92" s="389"/>
      <c r="W92" s="389"/>
      <c r="X92" s="389"/>
      <c r="Y92" s="389"/>
      <c r="Z92" s="389"/>
      <c r="AA92" s="389"/>
      <c r="AB92" s="389"/>
      <c r="AC92" s="389"/>
      <c r="AD92" s="389"/>
      <c r="AE92" s="389"/>
      <c r="AF92" s="389"/>
      <c r="AG92" s="389"/>
      <c r="AH92" s="389"/>
      <c r="AI92" s="389"/>
      <c r="AJ92" s="389"/>
      <c r="AK92" s="389"/>
      <c r="AL92" s="389"/>
      <c r="AM92" s="389"/>
      <c r="AN92" s="389"/>
      <c r="AO92" s="389"/>
      <c r="AP92" s="389"/>
      <c r="AQ92" s="389"/>
      <c r="AR92" s="389"/>
      <c r="AS92" s="389"/>
      <c r="AT92" s="389"/>
      <c r="AU92" s="389"/>
      <c r="AV92" s="389"/>
      <c r="AW92" s="389"/>
      <c r="AX92" s="389"/>
      <c r="AY92" s="389"/>
      <c r="AZ92" s="389"/>
      <c r="BA92" s="389"/>
      <c r="BB92" s="389"/>
      <c r="BC92" s="389"/>
      <c r="BD92" s="390"/>
      <c r="BE92" s="391"/>
      <c r="BF92" s="391"/>
      <c r="BG92" s="391"/>
      <c r="BH92" s="391"/>
      <c r="BI92" s="391"/>
      <c r="BJ92" s="391"/>
      <c r="BK92" s="391"/>
      <c r="BL92" s="391"/>
      <c r="BM92" s="391"/>
      <c r="BN92" s="391"/>
      <c r="BO92" s="391"/>
      <c r="BP92" s="391"/>
      <c r="BQ92" s="391"/>
      <c r="BR92" s="391"/>
      <c r="BS92" s="391"/>
      <c r="BT92" s="376">
        <v>0</v>
      </c>
      <c r="BU92" s="377"/>
      <c r="BV92" s="377"/>
      <c r="BW92" s="377"/>
      <c r="BX92" s="377"/>
      <c r="BY92" s="377"/>
      <c r="BZ92" s="377"/>
      <c r="CA92" s="377"/>
      <c r="CB92" s="377"/>
      <c r="CC92" s="377"/>
      <c r="CD92" s="377"/>
      <c r="CE92" s="377"/>
      <c r="CF92" s="377"/>
      <c r="CG92" s="377"/>
      <c r="CH92" s="377"/>
      <c r="CI92" s="377"/>
      <c r="CJ92" s="378"/>
      <c r="CK92" s="376">
        <v>0</v>
      </c>
      <c r="CL92" s="377"/>
      <c r="CM92" s="377"/>
      <c r="CN92" s="377"/>
      <c r="CO92" s="377"/>
      <c r="CP92" s="377"/>
      <c r="CQ92" s="377"/>
      <c r="CR92" s="377"/>
      <c r="CS92" s="377"/>
      <c r="CT92" s="377"/>
      <c r="CU92" s="377"/>
      <c r="CV92" s="377"/>
      <c r="CW92" s="377"/>
      <c r="CX92" s="377"/>
      <c r="CY92" s="377"/>
      <c r="CZ92" s="377"/>
      <c r="DA92" s="378"/>
    </row>
    <row r="93" spans="1:105" s="10" customFormat="1" ht="30" customHeight="1" x14ac:dyDescent="0.2">
      <c r="A93" s="386" t="s">
        <v>723</v>
      </c>
      <c r="B93" s="386"/>
      <c r="C93" s="386"/>
      <c r="D93" s="386"/>
      <c r="E93" s="386"/>
      <c r="F93" s="386"/>
      <c r="G93" s="386"/>
      <c r="H93" s="386"/>
      <c r="I93" s="386"/>
      <c r="J93" s="386"/>
      <c r="K93" s="357"/>
      <c r="L93" s="379" t="s">
        <v>724</v>
      </c>
      <c r="M93" s="379"/>
      <c r="N93" s="379"/>
      <c r="O93" s="379"/>
      <c r="P93" s="379"/>
      <c r="Q93" s="379"/>
      <c r="R93" s="379"/>
      <c r="S93" s="379"/>
      <c r="T93" s="379"/>
      <c r="U93" s="379"/>
      <c r="V93" s="379"/>
      <c r="W93" s="379"/>
      <c r="X93" s="379"/>
      <c r="Y93" s="379"/>
      <c r="Z93" s="379"/>
      <c r="AA93" s="379"/>
      <c r="AB93" s="379"/>
      <c r="AC93" s="379"/>
      <c r="AD93" s="379"/>
      <c r="AE93" s="379"/>
      <c r="AF93" s="379"/>
      <c r="AG93" s="379"/>
      <c r="AH93" s="379"/>
      <c r="AI93" s="379"/>
      <c r="AJ93" s="379"/>
      <c r="AK93" s="379"/>
      <c r="AL93" s="379"/>
      <c r="AM93" s="379"/>
      <c r="AN93" s="379"/>
      <c r="AO93" s="379"/>
      <c r="AP93" s="379"/>
      <c r="AQ93" s="379"/>
      <c r="AR93" s="379"/>
      <c r="AS93" s="379"/>
      <c r="AT93" s="379"/>
      <c r="AU93" s="379"/>
      <c r="AV93" s="379"/>
      <c r="AW93" s="379"/>
      <c r="AX93" s="379"/>
      <c r="AY93" s="379"/>
      <c r="AZ93" s="379"/>
      <c r="BA93" s="379"/>
      <c r="BB93" s="379"/>
      <c r="BC93" s="379"/>
      <c r="BD93" s="380"/>
      <c r="BE93" s="381"/>
      <c r="BF93" s="381"/>
      <c r="BG93" s="381"/>
      <c r="BH93" s="381"/>
      <c r="BI93" s="381"/>
      <c r="BJ93" s="381"/>
      <c r="BK93" s="381"/>
      <c r="BL93" s="381"/>
      <c r="BM93" s="381"/>
      <c r="BN93" s="381"/>
      <c r="BO93" s="381"/>
      <c r="BP93" s="381"/>
      <c r="BQ93" s="381"/>
      <c r="BR93" s="381"/>
      <c r="BS93" s="381"/>
      <c r="BT93" s="382">
        <v>-1501573.9500000007</v>
      </c>
      <c r="BU93" s="383"/>
      <c r="BV93" s="383"/>
      <c r="BW93" s="383"/>
      <c r="BX93" s="383"/>
      <c r="BY93" s="383"/>
      <c r="BZ93" s="383"/>
      <c r="CA93" s="383"/>
      <c r="CB93" s="383"/>
      <c r="CC93" s="383"/>
      <c r="CD93" s="383"/>
      <c r="CE93" s="383"/>
      <c r="CF93" s="383"/>
      <c r="CG93" s="383"/>
      <c r="CH93" s="383"/>
      <c r="CI93" s="383"/>
      <c r="CJ93" s="384"/>
      <c r="CK93" s="382">
        <v>248205.67</v>
      </c>
      <c r="CL93" s="383"/>
      <c r="CM93" s="383"/>
      <c r="CN93" s="383"/>
      <c r="CO93" s="383"/>
      <c r="CP93" s="383"/>
      <c r="CQ93" s="383"/>
      <c r="CR93" s="383"/>
      <c r="CS93" s="383"/>
      <c r="CT93" s="383"/>
      <c r="CU93" s="383"/>
      <c r="CV93" s="383"/>
      <c r="CW93" s="383"/>
      <c r="CX93" s="383"/>
      <c r="CY93" s="383"/>
      <c r="CZ93" s="383"/>
      <c r="DA93" s="384"/>
    </row>
    <row r="94" spans="1:105" s="10" customFormat="1" ht="15.7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7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17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</row>
    <row r="95" spans="1:105" s="55" customFormat="1" x14ac:dyDescent="0.25">
      <c r="A95" s="373" t="s">
        <v>137</v>
      </c>
      <c r="B95" s="373"/>
      <c r="C95" s="373"/>
      <c r="D95" s="373"/>
      <c r="E95" s="373"/>
      <c r="F95" s="373"/>
      <c r="G95" s="373"/>
      <c r="H95" s="373"/>
      <c r="I95" s="373"/>
      <c r="J95" s="373"/>
      <c r="K95" s="373"/>
      <c r="L95" s="373"/>
      <c r="M95" s="373"/>
      <c r="N95" s="373"/>
      <c r="O95" s="373"/>
      <c r="P95" s="373"/>
      <c r="Q95" s="373"/>
      <c r="R95" s="373"/>
      <c r="S95" s="373"/>
      <c r="T95" s="373"/>
      <c r="U95" s="373"/>
      <c r="V95" s="373"/>
      <c r="W95" s="373"/>
      <c r="X95" s="373"/>
      <c r="Y95" s="373"/>
      <c r="Z95" s="373"/>
      <c r="AA95" s="373"/>
      <c r="AB95" s="373"/>
      <c r="AC95" s="373"/>
      <c r="AD95" s="373"/>
      <c r="AE95" s="373"/>
      <c r="AF95" s="373"/>
      <c r="AG95" s="373"/>
      <c r="AH95" s="373"/>
      <c r="AI95" s="373"/>
      <c r="AJ95" s="373"/>
      <c r="AK95" s="373"/>
      <c r="AL95" s="373"/>
      <c r="AM95" s="373"/>
      <c r="AN95" s="373"/>
      <c r="AQ95" s="374"/>
      <c r="AR95" s="374"/>
      <c r="AS95" s="374"/>
      <c r="AT95" s="374"/>
      <c r="AU95" s="374"/>
      <c r="AV95" s="374"/>
      <c r="AW95" s="374"/>
      <c r="AX95" s="374"/>
      <c r="AY95" s="374"/>
      <c r="AZ95" s="374"/>
      <c r="BA95" s="374"/>
      <c r="BB95" s="374"/>
      <c r="BC95" s="374"/>
      <c r="BD95" s="374"/>
      <c r="BE95" s="374"/>
      <c r="BF95" s="374"/>
      <c r="BG95" s="374"/>
      <c r="BH95" s="374"/>
      <c r="BI95" s="374"/>
      <c r="BJ95" s="374"/>
      <c r="BK95" s="374"/>
      <c r="BL95" s="374"/>
      <c r="BM95" s="374"/>
      <c r="BN95" s="20"/>
      <c r="BO95" s="20"/>
      <c r="BP95" s="373" t="s">
        <v>138</v>
      </c>
      <c r="BQ95" s="373"/>
      <c r="BR95" s="373"/>
      <c r="BS95" s="373"/>
      <c r="BT95" s="373"/>
      <c r="BU95" s="373"/>
      <c r="BV95" s="373"/>
      <c r="BW95" s="373"/>
      <c r="BX95" s="373"/>
      <c r="BY95" s="373"/>
      <c r="BZ95" s="373"/>
      <c r="CA95" s="373"/>
      <c r="CB95" s="373"/>
      <c r="CC95" s="373"/>
      <c r="CD95" s="373"/>
      <c r="CE95" s="373"/>
      <c r="CF95" s="373"/>
      <c r="CG95" s="373"/>
      <c r="CH95" s="373"/>
      <c r="CI95" s="373"/>
      <c r="CJ95" s="373"/>
      <c r="CK95" s="373"/>
      <c r="CL95" s="373"/>
      <c r="CM95" s="373"/>
      <c r="CN95" s="373"/>
      <c r="CO95" s="373"/>
      <c r="CP95" s="373"/>
      <c r="CQ95" s="373"/>
      <c r="CR95" s="373"/>
      <c r="CS95" s="373"/>
      <c r="CT95" s="373"/>
      <c r="CU95" s="373"/>
      <c r="CV95" s="373"/>
      <c r="CW95" s="373"/>
      <c r="CX95" s="373"/>
      <c r="CY95" s="373"/>
      <c r="CZ95" s="373"/>
      <c r="DA95" s="373"/>
    </row>
    <row r="96" spans="1:105" s="21" customFormat="1" ht="13.5" customHeight="1" x14ac:dyDescent="0.2">
      <c r="A96" s="372" t="s">
        <v>53</v>
      </c>
      <c r="B96" s="372"/>
      <c r="C96" s="372"/>
      <c r="D96" s="372"/>
      <c r="E96" s="372"/>
      <c r="F96" s="372"/>
      <c r="G96" s="372"/>
      <c r="H96" s="372"/>
      <c r="I96" s="372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2"/>
      <c r="AC96" s="372"/>
      <c r="AD96" s="372"/>
      <c r="AE96" s="372"/>
      <c r="AF96" s="372"/>
      <c r="AG96" s="372"/>
      <c r="AH96" s="372"/>
      <c r="AI96" s="372"/>
      <c r="AJ96" s="372"/>
      <c r="AK96" s="372"/>
      <c r="AL96" s="372"/>
      <c r="AM96" s="372"/>
      <c r="AN96" s="372"/>
      <c r="AQ96" s="375" t="s">
        <v>54</v>
      </c>
      <c r="AR96" s="375"/>
      <c r="AS96" s="375"/>
      <c r="AT96" s="375"/>
      <c r="AU96" s="375"/>
      <c r="AV96" s="375"/>
      <c r="AW96" s="375"/>
      <c r="AX96" s="375"/>
      <c r="AY96" s="375"/>
      <c r="AZ96" s="375"/>
      <c r="BA96" s="375"/>
      <c r="BB96" s="375"/>
      <c r="BC96" s="375"/>
      <c r="BD96" s="375"/>
      <c r="BE96" s="375"/>
      <c r="BF96" s="375"/>
      <c r="BG96" s="375"/>
      <c r="BH96" s="375"/>
      <c r="BI96" s="375"/>
      <c r="BJ96" s="375"/>
      <c r="BK96" s="375"/>
      <c r="BL96" s="375"/>
      <c r="BM96" s="375"/>
      <c r="BN96" s="58"/>
      <c r="BO96" s="58"/>
      <c r="BP96" s="372" t="s">
        <v>2</v>
      </c>
      <c r="BQ96" s="372"/>
      <c r="BR96" s="372"/>
      <c r="BS96" s="372"/>
      <c r="BT96" s="372"/>
      <c r="BU96" s="372"/>
      <c r="BV96" s="372"/>
      <c r="BW96" s="372"/>
      <c r="BX96" s="372"/>
      <c r="BY96" s="372"/>
      <c r="BZ96" s="372"/>
      <c r="CA96" s="372"/>
      <c r="CB96" s="372"/>
      <c r="CC96" s="372"/>
      <c r="CD96" s="372"/>
      <c r="CE96" s="372"/>
      <c r="CF96" s="372"/>
      <c r="CG96" s="372"/>
      <c r="CH96" s="372"/>
      <c r="CI96" s="372"/>
      <c r="CJ96" s="372"/>
      <c r="CK96" s="372"/>
      <c r="CL96" s="372"/>
      <c r="CM96" s="372"/>
      <c r="CN96" s="372"/>
      <c r="CO96" s="372"/>
      <c r="CP96" s="372"/>
      <c r="CQ96" s="372"/>
      <c r="CR96" s="372"/>
      <c r="CS96" s="372"/>
      <c r="CT96" s="372"/>
      <c r="CU96" s="372"/>
      <c r="CV96" s="372"/>
      <c r="CW96" s="372"/>
      <c r="CX96" s="372"/>
      <c r="CY96" s="372"/>
      <c r="CZ96" s="372"/>
      <c r="DA96" s="372"/>
    </row>
    <row r="97" spans="1:105" s="22" customForma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</row>
    <row r="98" spans="1:105" s="4" customFormat="1" x14ac:dyDescent="0.25">
      <c r="A98" s="388" t="s">
        <v>55</v>
      </c>
      <c r="B98" s="388"/>
      <c r="C98" s="470" t="str">
        <f>Баланс!C86</f>
        <v>30</v>
      </c>
      <c r="D98" s="470"/>
      <c r="E98" s="470"/>
      <c r="F98" s="470"/>
      <c r="G98" s="385" t="s">
        <v>56</v>
      </c>
      <c r="H98" s="385"/>
      <c r="I98" s="385"/>
      <c r="J98" s="470" t="str">
        <f>Баланс!J86</f>
        <v>июля</v>
      </c>
      <c r="K98" s="470"/>
      <c r="L98" s="470"/>
      <c r="M98" s="470"/>
      <c r="N98" s="470"/>
      <c r="O98" s="470"/>
      <c r="P98" s="470"/>
      <c r="Q98" s="470"/>
      <c r="R98" s="470"/>
      <c r="S98" s="470"/>
      <c r="T98" s="470"/>
      <c r="U98" s="470"/>
      <c r="V98" s="470"/>
      <c r="W98" s="470"/>
      <c r="X98" s="470"/>
      <c r="Y98" s="56"/>
      <c r="Z98" s="387" t="s">
        <v>1097</v>
      </c>
      <c r="AA98" s="387"/>
      <c r="AB98" s="387"/>
      <c r="AC98" s="387"/>
      <c r="AD98" s="387"/>
      <c r="AE98" s="387"/>
      <c r="AF98" s="387"/>
      <c r="AG98" s="387"/>
      <c r="AH98" s="385" t="s">
        <v>0</v>
      </c>
      <c r="AI98" s="385"/>
      <c r="AJ98" s="385"/>
      <c r="AK98" s="385"/>
    </row>
    <row r="99" spans="1:105" ht="3" customHeight="1" x14ac:dyDescent="0.25"/>
  </sheetData>
  <mergeCells count="389">
    <mergeCell ref="A7:DA7"/>
    <mergeCell ref="AL9:AO9"/>
    <mergeCell ref="AP9:BD9"/>
    <mergeCell ref="BF9:BM9"/>
    <mergeCell ref="BN9:BQ9"/>
    <mergeCell ref="A11:DA11"/>
    <mergeCell ref="AP3:BD4"/>
    <mergeCell ref="BE3:DA3"/>
    <mergeCell ref="BE4:BM4"/>
    <mergeCell ref="BN4:CN4"/>
    <mergeCell ref="CO4:DA4"/>
    <mergeCell ref="AP5:BD5"/>
    <mergeCell ref="BE5:BM5"/>
    <mergeCell ref="BN5:CN5"/>
    <mergeCell ref="CO5:DA5"/>
    <mergeCell ref="A12:DA12"/>
    <mergeCell ref="S14:DA14"/>
    <mergeCell ref="A20:J22"/>
    <mergeCell ref="K20:BD22"/>
    <mergeCell ref="BE20:BS22"/>
    <mergeCell ref="BT20:BX20"/>
    <mergeCell ref="BY20:CJ20"/>
    <mergeCell ref="CK20:CO20"/>
    <mergeCell ref="CP20:DA20"/>
    <mergeCell ref="BW21:BZ21"/>
    <mergeCell ref="A24:DA24"/>
    <mergeCell ref="A25:J25"/>
    <mergeCell ref="L25:BD25"/>
    <mergeCell ref="BE25:BS25"/>
    <mergeCell ref="BT25:CJ25"/>
    <mergeCell ref="CK25:DA25"/>
    <mergeCell ref="CA21:CD21"/>
    <mergeCell ref="CE21:CG21"/>
    <mergeCell ref="CN21:CQ21"/>
    <mergeCell ref="CR21:CU21"/>
    <mergeCell ref="CV21:CX21"/>
    <mergeCell ref="A23:J23"/>
    <mergeCell ref="K23:BD23"/>
    <mergeCell ref="BE23:BS23"/>
    <mergeCell ref="BT23:CJ23"/>
    <mergeCell ref="CK23:DA23"/>
    <mergeCell ref="A26:J26"/>
    <mergeCell ref="L26:BD26"/>
    <mergeCell ref="BE26:BS26"/>
    <mergeCell ref="BT26:CJ26"/>
    <mergeCell ref="CK26:DA26"/>
    <mergeCell ref="A27:J27"/>
    <mergeCell ref="L27:BD27"/>
    <mergeCell ref="BE27:BS27"/>
    <mergeCell ref="BT27:CJ27"/>
    <mergeCell ref="CK27:DA27"/>
    <mergeCell ref="A28:J28"/>
    <mergeCell ref="L28:BD28"/>
    <mergeCell ref="BE28:BS28"/>
    <mergeCell ref="BT28:CJ28"/>
    <mergeCell ref="CK28:DA28"/>
    <mergeCell ref="A29:J29"/>
    <mergeCell ref="L29:BD29"/>
    <mergeCell ref="BE29:BS29"/>
    <mergeCell ref="BT29:CJ29"/>
    <mergeCell ref="CK29:DA29"/>
    <mergeCell ref="A30:J30"/>
    <mergeCell ref="L30:BD30"/>
    <mergeCell ref="BE30:BS30"/>
    <mergeCell ref="BT30:CJ30"/>
    <mergeCell ref="CK30:DA30"/>
    <mergeCell ref="A31:J31"/>
    <mergeCell ref="L31:BD31"/>
    <mergeCell ref="BE31:BS31"/>
    <mergeCell ref="BT31:CJ31"/>
    <mergeCell ref="CK31:DA31"/>
    <mergeCell ref="A32:J32"/>
    <mergeCell ref="L32:BD32"/>
    <mergeCell ref="BE32:BS32"/>
    <mergeCell ref="BT32:CJ32"/>
    <mergeCell ref="CK32:DA32"/>
    <mergeCell ref="A33:J33"/>
    <mergeCell ref="L33:BD33"/>
    <mergeCell ref="BE33:BS33"/>
    <mergeCell ref="BT33:CJ33"/>
    <mergeCell ref="CK33:DA33"/>
    <mergeCell ref="A34:J34"/>
    <mergeCell ref="L34:BD34"/>
    <mergeCell ref="BE34:BS34"/>
    <mergeCell ref="BT34:CJ34"/>
    <mergeCell ref="CK34:DA34"/>
    <mergeCell ref="A35:J35"/>
    <mergeCell ref="L35:BD35"/>
    <mergeCell ref="BE35:BS35"/>
    <mergeCell ref="BT35:CJ35"/>
    <mergeCell ref="CK35:DA35"/>
    <mergeCell ref="A36:J36"/>
    <mergeCell ref="L36:BD36"/>
    <mergeCell ref="BE36:BS36"/>
    <mergeCell ref="BT36:CJ36"/>
    <mergeCell ref="CK36:DA36"/>
    <mergeCell ref="A37:J37"/>
    <mergeCell ref="L37:BD37"/>
    <mergeCell ref="BE37:BS37"/>
    <mergeCell ref="BT37:CJ37"/>
    <mergeCell ref="CK37:DA37"/>
    <mergeCell ref="A38:J38"/>
    <mergeCell ref="L38:BD38"/>
    <mergeCell ref="BE38:BS38"/>
    <mergeCell ref="BT38:CJ38"/>
    <mergeCell ref="CK38:DA38"/>
    <mergeCell ref="A39:J39"/>
    <mergeCell ref="L39:BD39"/>
    <mergeCell ref="BE39:BS39"/>
    <mergeCell ref="BT39:CJ39"/>
    <mergeCell ref="CK39:DA39"/>
    <mergeCell ref="A40:J40"/>
    <mergeCell ref="L40:BD40"/>
    <mergeCell ref="BE40:BS40"/>
    <mergeCell ref="BT40:CJ40"/>
    <mergeCell ref="CK40:DA40"/>
    <mergeCell ref="A41:J41"/>
    <mergeCell ref="L41:BD41"/>
    <mergeCell ref="BE41:BS41"/>
    <mergeCell ref="BT41:CJ41"/>
    <mergeCell ref="CK41:DA41"/>
    <mergeCell ref="A42:J42"/>
    <mergeCell ref="L42:BD42"/>
    <mergeCell ref="BE42:BS42"/>
    <mergeCell ref="BT42:CJ42"/>
    <mergeCell ref="CK42:DA42"/>
    <mergeCell ref="A43:J43"/>
    <mergeCell ref="L43:BD43"/>
    <mergeCell ref="BE43:BS43"/>
    <mergeCell ref="BT43:CJ43"/>
    <mergeCell ref="CK43:DA43"/>
    <mergeCell ref="A44:J44"/>
    <mergeCell ref="L44:BD44"/>
    <mergeCell ref="BE44:BS44"/>
    <mergeCell ref="BT44:CJ44"/>
    <mergeCell ref="CK44:DA44"/>
    <mergeCell ref="A45:J45"/>
    <mergeCell ref="L45:BD45"/>
    <mergeCell ref="BE45:BS45"/>
    <mergeCell ref="BT45:CJ45"/>
    <mergeCell ref="CK45:DA45"/>
    <mergeCell ref="A46:J46"/>
    <mergeCell ref="L46:BD46"/>
    <mergeCell ref="BE46:BS46"/>
    <mergeCell ref="BT46:CJ46"/>
    <mergeCell ref="CK46:DA46"/>
    <mergeCell ref="A47:J47"/>
    <mergeCell ref="L47:BD47"/>
    <mergeCell ref="BE47:BS47"/>
    <mergeCell ref="BT47:CJ47"/>
    <mergeCell ref="CK47:DA47"/>
    <mergeCell ref="A48:J48"/>
    <mergeCell ref="L48:BD48"/>
    <mergeCell ref="BE48:BS48"/>
    <mergeCell ref="BT48:CJ48"/>
    <mergeCell ref="CK48:DA48"/>
    <mergeCell ref="A49:J49"/>
    <mergeCell ref="L49:BD49"/>
    <mergeCell ref="BE49:BS49"/>
    <mergeCell ref="BT49:CJ49"/>
    <mergeCell ref="CK49:DA49"/>
    <mergeCell ref="A50:J50"/>
    <mergeCell ref="L50:BD50"/>
    <mergeCell ref="BE50:BS50"/>
    <mergeCell ref="BT50:CJ50"/>
    <mergeCell ref="CK50:DA50"/>
    <mergeCell ref="A51:J51"/>
    <mergeCell ref="L51:BD51"/>
    <mergeCell ref="BE51:BS51"/>
    <mergeCell ref="BT51:CJ51"/>
    <mergeCell ref="CK51:DA51"/>
    <mergeCell ref="A54:DA54"/>
    <mergeCell ref="A55:J55"/>
    <mergeCell ref="L55:BD55"/>
    <mergeCell ref="BE55:BS55"/>
    <mergeCell ref="BT55:CJ55"/>
    <mergeCell ref="CK55:DA55"/>
    <mergeCell ref="A52:J52"/>
    <mergeCell ref="L52:BD52"/>
    <mergeCell ref="BE52:BS52"/>
    <mergeCell ref="BT52:CJ52"/>
    <mergeCell ref="CK52:DA52"/>
    <mergeCell ref="A53:J53"/>
    <mergeCell ref="L53:BD53"/>
    <mergeCell ref="BE53:BS53"/>
    <mergeCell ref="BT53:CJ53"/>
    <mergeCell ref="CK53:DA53"/>
    <mergeCell ref="A56:J56"/>
    <mergeCell ref="L56:BD56"/>
    <mergeCell ref="BE56:BS56"/>
    <mergeCell ref="BT56:CJ56"/>
    <mergeCell ref="CK56:DA56"/>
    <mergeCell ref="A57:J57"/>
    <mergeCell ref="L57:BD57"/>
    <mergeCell ref="BE57:BS57"/>
    <mergeCell ref="BT57:CJ57"/>
    <mergeCell ref="CK57:DA57"/>
    <mergeCell ref="A58:J58"/>
    <mergeCell ref="L58:BD58"/>
    <mergeCell ref="BE58:BS58"/>
    <mergeCell ref="BT58:CJ58"/>
    <mergeCell ref="CK58:DA58"/>
    <mergeCell ref="A59:J59"/>
    <mergeCell ref="L59:BD59"/>
    <mergeCell ref="BE59:BS59"/>
    <mergeCell ref="BT59:CJ59"/>
    <mergeCell ref="CK59:DA59"/>
    <mergeCell ref="A60:J60"/>
    <mergeCell ref="L60:BD60"/>
    <mergeCell ref="BE60:BS60"/>
    <mergeCell ref="BT60:CJ60"/>
    <mergeCell ref="CK60:DA60"/>
    <mergeCell ref="A61:J61"/>
    <mergeCell ref="L61:BD61"/>
    <mergeCell ref="BE61:BS61"/>
    <mergeCell ref="BT61:CJ61"/>
    <mergeCell ref="CK61:DA61"/>
    <mergeCell ref="A62:J62"/>
    <mergeCell ref="L62:BD62"/>
    <mergeCell ref="BE62:BS62"/>
    <mergeCell ref="BT62:CJ62"/>
    <mergeCell ref="CK62:DA62"/>
    <mergeCell ref="A63:J63"/>
    <mergeCell ref="L63:BD63"/>
    <mergeCell ref="BE63:BS63"/>
    <mergeCell ref="BT63:CJ63"/>
    <mergeCell ref="CK63:DA63"/>
    <mergeCell ref="A64:J64"/>
    <mergeCell ref="L64:BD64"/>
    <mergeCell ref="BE64:BS64"/>
    <mergeCell ref="BT64:CJ64"/>
    <mergeCell ref="CK64:DA64"/>
    <mergeCell ref="A65:J65"/>
    <mergeCell ref="L65:BD65"/>
    <mergeCell ref="BE65:BS65"/>
    <mergeCell ref="BT65:CJ65"/>
    <mergeCell ref="CK65:DA65"/>
    <mergeCell ref="A66:J66"/>
    <mergeCell ref="L66:BD66"/>
    <mergeCell ref="BE66:BS66"/>
    <mergeCell ref="BT66:CJ66"/>
    <mergeCell ref="CK66:DA66"/>
    <mergeCell ref="A67:J67"/>
    <mergeCell ref="L67:BD67"/>
    <mergeCell ref="BE67:BS67"/>
    <mergeCell ref="BT67:CJ67"/>
    <mergeCell ref="CK67:DA67"/>
    <mergeCell ref="A68:J68"/>
    <mergeCell ref="L68:BD68"/>
    <mergeCell ref="BE68:BS68"/>
    <mergeCell ref="BT68:CJ68"/>
    <mergeCell ref="CK68:DA68"/>
    <mergeCell ref="A69:J69"/>
    <mergeCell ref="L69:BD69"/>
    <mergeCell ref="BE69:BS69"/>
    <mergeCell ref="BT69:CJ69"/>
    <mergeCell ref="CK69:DA69"/>
    <mergeCell ref="A70:J70"/>
    <mergeCell ref="L70:BD70"/>
    <mergeCell ref="BE70:BS70"/>
    <mergeCell ref="BT70:CJ70"/>
    <mergeCell ref="CK70:DA70"/>
    <mergeCell ref="A71:J71"/>
    <mergeCell ref="L71:BD71"/>
    <mergeCell ref="BE71:BS71"/>
    <mergeCell ref="BT71:CJ71"/>
    <mergeCell ref="CK71:DA71"/>
    <mergeCell ref="A72:J72"/>
    <mergeCell ref="L72:BD72"/>
    <mergeCell ref="BE72:BS72"/>
    <mergeCell ref="BT72:CJ72"/>
    <mergeCell ref="CK72:DA72"/>
    <mergeCell ref="A73:J73"/>
    <mergeCell ref="L73:BD73"/>
    <mergeCell ref="BE73:BS73"/>
    <mergeCell ref="BT73:CJ73"/>
    <mergeCell ref="CK73:DA73"/>
    <mergeCell ref="A74:J74"/>
    <mergeCell ref="L74:BD74"/>
    <mergeCell ref="BE74:BS74"/>
    <mergeCell ref="BT74:CJ74"/>
    <mergeCell ref="CK74:DA74"/>
    <mergeCell ref="A75:J75"/>
    <mergeCell ref="L75:BD75"/>
    <mergeCell ref="BE75:BS75"/>
    <mergeCell ref="BT75:CJ75"/>
    <mergeCell ref="CK75:DA75"/>
    <mergeCell ref="A76:J76"/>
    <mergeCell ref="L76:BD76"/>
    <mergeCell ref="BE76:BS76"/>
    <mergeCell ref="BT76:CJ76"/>
    <mergeCell ref="CK76:DA76"/>
    <mergeCell ref="A77:J77"/>
    <mergeCell ref="L77:BD77"/>
    <mergeCell ref="BE77:BS77"/>
    <mergeCell ref="BT77:CJ77"/>
    <mergeCell ref="CK77:DA77"/>
    <mergeCell ref="A78:J78"/>
    <mergeCell ref="L78:BD78"/>
    <mergeCell ref="BE78:BS78"/>
    <mergeCell ref="BT78:CJ78"/>
    <mergeCell ref="CK78:DA78"/>
    <mergeCell ref="A79:J79"/>
    <mergeCell ref="L79:BD79"/>
    <mergeCell ref="BE79:BS79"/>
    <mergeCell ref="BT79:CJ79"/>
    <mergeCell ref="CK79:DA79"/>
    <mergeCell ref="A80:J80"/>
    <mergeCell ref="L80:BD80"/>
    <mergeCell ref="BE80:BS80"/>
    <mergeCell ref="BT80:CJ80"/>
    <mergeCell ref="CK80:DA80"/>
    <mergeCell ref="A81:J81"/>
    <mergeCell ref="L81:BD81"/>
    <mergeCell ref="BE81:BS81"/>
    <mergeCell ref="BT81:CJ81"/>
    <mergeCell ref="CK81:DA81"/>
    <mergeCell ref="A82:J82"/>
    <mergeCell ref="L82:BD82"/>
    <mergeCell ref="BE82:BS82"/>
    <mergeCell ref="BT82:CJ82"/>
    <mergeCell ref="CK82:DA82"/>
    <mergeCell ref="A83:J83"/>
    <mergeCell ref="L83:BD83"/>
    <mergeCell ref="BE83:BS83"/>
    <mergeCell ref="BT83:CJ83"/>
    <mergeCell ref="CK83:DA83"/>
    <mergeCell ref="A84:J84"/>
    <mergeCell ref="L84:BD84"/>
    <mergeCell ref="BE84:BS84"/>
    <mergeCell ref="BT84:CJ84"/>
    <mergeCell ref="CK84:DA84"/>
    <mergeCell ref="A85:J85"/>
    <mergeCell ref="L85:BD85"/>
    <mergeCell ref="BE85:BS85"/>
    <mergeCell ref="BT85:CJ85"/>
    <mergeCell ref="CK85:DA85"/>
    <mergeCell ref="A86:J86"/>
    <mergeCell ref="L86:BD86"/>
    <mergeCell ref="BE86:BS86"/>
    <mergeCell ref="BT86:CJ86"/>
    <mergeCell ref="CK86:DA86"/>
    <mergeCell ref="A87:J87"/>
    <mergeCell ref="L87:BD87"/>
    <mergeCell ref="BE87:BS87"/>
    <mergeCell ref="BT87:CJ87"/>
    <mergeCell ref="CK87:DA87"/>
    <mergeCell ref="A88:J88"/>
    <mergeCell ref="L88:BD88"/>
    <mergeCell ref="BE88:BS88"/>
    <mergeCell ref="BT88:CJ88"/>
    <mergeCell ref="CK88:DA88"/>
    <mergeCell ref="A89:J89"/>
    <mergeCell ref="L89:BD89"/>
    <mergeCell ref="BE89:BS89"/>
    <mergeCell ref="BT89:CJ89"/>
    <mergeCell ref="CK89:DA89"/>
    <mergeCell ref="A90:J90"/>
    <mergeCell ref="L90:BD90"/>
    <mergeCell ref="BE90:BS90"/>
    <mergeCell ref="BT90:CJ90"/>
    <mergeCell ref="CK90:DA90"/>
    <mergeCell ref="A91:J91"/>
    <mergeCell ref="L91:BD91"/>
    <mergeCell ref="BE91:BS91"/>
    <mergeCell ref="BT91:CJ91"/>
    <mergeCell ref="CK91:DA91"/>
    <mergeCell ref="A92:J92"/>
    <mergeCell ref="L92:BD92"/>
    <mergeCell ref="BE92:BS92"/>
    <mergeCell ref="BT92:CJ92"/>
    <mergeCell ref="CK92:DA92"/>
    <mergeCell ref="A93:J93"/>
    <mergeCell ref="L93:BD93"/>
    <mergeCell ref="BE93:BS93"/>
    <mergeCell ref="BT93:CJ93"/>
    <mergeCell ref="CK93:DA93"/>
    <mergeCell ref="A98:B98"/>
    <mergeCell ref="C98:F98"/>
    <mergeCell ref="G98:I98"/>
    <mergeCell ref="J98:X98"/>
    <mergeCell ref="Z98:AG98"/>
    <mergeCell ref="AH98:AK98"/>
    <mergeCell ref="A95:AN95"/>
    <mergeCell ref="AQ95:BM95"/>
    <mergeCell ref="BP95:DA95"/>
    <mergeCell ref="A96:AN96"/>
    <mergeCell ref="AQ96:BM96"/>
    <mergeCell ref="BP96:DA96"/>
  </mergeCells>
  <hyperlinks>
    <hyperlink ref="BE28:BS28" location="'34'!A1" display="'34'!A1"/>
    <hyperlink ref="BE34:BS34" location="'37'!A1" display="'37'!A1"/>
    <hyperlink ref="BE39:BS39" location="'41'!A1" display="'41'!A1"/>
    <hyperlink ref="BE40:BS40" location="'42'!A1" display="'42'!A1"/>
    <hyperlink ref="BE41:BS41" location="'43'!A1" display="'43'!A1"/>
    <hyperlink ref="BE42:BS42" location="'44'!A1" display="'44'!A1"/>
    <hyperlink ref="BE44:BS44" location="'46'!A1" display="'46'!A1"/>
    <hyperlink ref="BE46:BS46" location="'47'!A1" display="'47'!A1"/>
    <hyperlink ref="BE47:BS47" location="'47'!A1" display="'47'!A1"/>
    <hyperlink ref="BE49:BS49" location="'48'!A1" display="'48'!A1"/>
    <hyperlink ref="BE50:BS50" location="'48'!A1" display="'48'!A1"/>
    <hyperlink ref="BE51:BS51" location="'48'!A1" display="'48'!A1"/>
    <hyperlink ref="BE26:BS26" location="'32'!A1" display="'32'!A1"/>
  </hyperlinks>
  <printOptions horizontalCentered="1"/>
  <pageMargins left="0" right="0" top="0" bottom="0" header="0.31496062992125984" footer="0.31496062992125984"/>
  <pageSetup paperSize="9" scale="98" fitToHeight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K62"/>
  <sheetViews>
    <sheetView view="pageBreakPreview" topLeftCell="A21" zoomScale="120" zoomScaleNormal="100" zoomScaleSheetLayoutView="120" workbookViewId="0">
      <selection activeCell="FD54" sqref="FD54:FK55"/>
    </sheetView>
  </sheetViews>
  <sheetFormatPr defaultColWidth="0.85546875" defaultRowHeight="15" x14ac:dyDescent="0.25"/>
  <cols>
    <col min="1" max="54" width="0.85546875" style="25"/>
    <col min="55" max="55" width="7.28515625" style="25" customWidth="1"/>
    <col min="56" max="61" width="0.85546875" style="25"/>
    <col min="62" max="62" width="7.28515625" style="25" customWidth="1"/>
    <col min="63" max="68" width="0.85546875" style="25"/>
    <col min="69" max="69" width="2.28515625" style="25" customWidth="1"/>
    <col min="70" max="75" width="0.85546875" style="25"/>
    <col min="76" max="76" width="7.140625" style="25" customWidth="1"/>
    <col min="77" max="83" width="0.85546875" style="25"/>
    <col min="84" max="84" width="1.42578125" style="25" customWidth="1"/>
    <col min="85" max="91" width="0.85546875" style="25"/>
    <col min="92" max="92" width="1.28515625" style="25" customWidth="1"/>
    <col min="93" max="99" width="0.85546875" style="25"/>
    <col min="100" max="100" width="1.5703125" style="25" customWidth="1"/>
    <col min="101" max="106" width="0.85546875" style="25"/>
    <col min="107" max="107" width="2.140625" style="25" customWidth="1"/>
    <col min="108" max="136" width="0.85546875" style="25"/>
    <col min="137" max="137" width="1.140625" style="25" customWidth="1"/>
    <col min="138" max="143" width="0.85546875" style="25"/>
    <col min="144" max="144" width="2" style="25" customWidth="1"/>
    <col min="145" max="150" width="0.85546875" style="25"/>
    <col min="151" max="151" width="2.28515625" style="25" customWidth="1"/>
    <col min="152" max="158" width="0.85546875" style="25"/>
    <col min="159" max="159" width="6.28515625" style="25" customWidth="1"/>
    <col min="160" max="166" width="0.85546875" style="25"/>
    <col min="167" max="167" width="8.42578125" style="25" customWidth="1"/>
    <col min="168" max="16384" width="0.85546875" style="25"/>
  </cols>
  <sheetData>
    <row r="1" spans="1:167" ht="14.25" customHeight="1" x14ac:dyDescent="0.25">
      <c r="FI1" s="26"/>
      <c r="FJ1" s="26"/>
      <c r="FK1" s="26" t="s">
        <v>22</v>
      </c>
    </row>
    <row r="2" spans="1:167" ht="6" customHeight="1" x14ac:dyDescent="0.25"/>
    <row r="3" spans="1:167" s="3" customFormat="1" ht="18.75" customHeight="1" x14ac:dyDescent="0.2">
      <c r="CZ3" s="392" t="s">
        <v>57</v>
      </c>
      <c r="DA3" s="393"/>
      <c r="DB3" s="393"/>
      <c r="DC3" s="393"/>
      <c r="DD3" s="393"/>
      <c r="DE3" s="393"/>
      <c r="DF3" s="393"/>
      <c r="DG3" s="393"/>
      <c r="DH3" s="393"/>
      <c r="DI3" s="393"/>
      <c r="DJ3" s="393"/>
      <c r="DK3" s="393"/>
      <c r="DL3" s="393"/>
      <c r="DM3" s="393"/>
      <c r="DN3" s="394"/>
      <c r="DO3" s="398" t="s">
        <v>23</v>
      </c>
      <c r="DP3" s="399"/>
      <c r="DQ3" s="399"/>
      <c r="DR3" s="399"/>
      <c r="DS3" s="399"/>
      <c r="DT3" s="399"/>
      <c r="DU3" s="399"/>
      <c r="DV3" s="399"/>
      <c r="DW3" s="399"/>
      <c r="DX3" s="399"/>
      <c r="DY3" s="399"/>
      <c r="DZ3" s="399"/>
      <c r="EA3" s="399"/>
      <c r="EB3" s="399"/>
      <c r="EC3" s="399"/>
      <c r="ED3" s="399"/>
      <c r="EE3" s="399"/>
      <c r="EF3" s="399"/>
      <c r="EG3" s="399"/>
      <c r="EH3" s="399"/>
      <c r="EI3" s="399"/>
      <c r="EJ3" s="399"/>
      <c r="EK3" s="399"/>
      <c r="EL3" s="399"/>
      <c r="EM3" s="399"/>
      <c r="EN3" s="399"/>
      <c r="EO3" s="399"/>
      <c r="EP3" s="399"/>
      <c r="EQ3" s="399"/>
      <c r="ER3" s="399"/>
      <c r="ES3" s="399"/>
      <c r="ET3" s="399"/>
      <c r="EU3" s="399"/>
      <c r="EV3" s="399"/>
      <c r="EW3" s="399"/>
      <c r="EX3" s="399"/>
      <c r="EY3" s="399"/>
      <c r="EZ3" s="399"/>
      <c r="FA3" s="399"/>
      <c r="FB3" s="399"/>
      <c r="FC3" s="399"/>
      <c r="FD3" s="399"/>
      <c r="FE3" s="399"/>
      <c r="FF3" s="399"/>
      <c r="FG3" s="399"/>
      <c r="FH3" s="399"/>
      <c r="FI3" s="399"/>
      <c r="FJ3" s="399"/>
      <c r="FK3" s="400"/>
    </row>
    <row r="4" spans="1:167" s="3" customFormat="1" ht="42.75" customHeight="1" x14ac:dyDescent="0.2">
      <c r="CZ4" s="395"/>
      <c r="DA4" s="396"/>
      <c r="DB4" s="396"/>
      <c r="DC4" s="396"/>
      <c r="DD4" s="396"/>
      <c r="DE4" s="396"/>
      <c r="DF4" s="396"/>
      <c r="DG4" s="396"/>
      <c r="DH4" s="396"/>
      <c r="DI4" s="396"/>
      <c r="DJ4" s="396"/>
      <c r="DK4" s="396"/>
      <c r="DL4" s="396"/>
      <c r="DM4" s="396"/>
      <c r="DN4" s="397"/>
      <c r="DO4" s="401" t="s">
        <v>24</v>
      </c>
      <c r="DP4" s="402"/>
      <c r="DQ4" s="402"/>
      <c r="DR4" s="402"/>
      <c r="DS4" s="402"/>
      <c r="DT4" s="402"/>
      <c r="DU4" s="402"/>
      <c r="DV4" s="402"/>
      <c r="DW4" s="403"/>
      <c r="DX4" s="402" t="s">
        <v>59</v>
      </c>
      <c r="DY4" s="402"/>
      <c r="DZ4" s="402"/>
      <c r="EA4" s="402"/>
      <c r="EB4" s="402"/>
      <c r="EC4" s="402"/>
      <c r="ED4" s="402"/>
      <c r="EE4" s="402"/>
      <c r="EF4" s="402"/>
      <c r="EG4" s="402"/>
      <c r="EH4" s="402"/>
      <c r="EI4" s="402"/>
      <c r="EJ4" s="402"/>
      <c r="EK4" s="402"/>
      <c r="EL4" s="402"/>
      <c r="EM4" s="402"/>
      <c r="EN4" s="402"/>
      <c r="EO4" s="402"/>
      <c r="EP4" s="402"/>
      <c r="EQ4" s="402"/>
      <c r="ER4" s="402"/>
      <c r="ES4" s="402"/>
      <c r="ET4" s="402"/>
      <c r="EU4" s="402"/>
      <c r="EV4" s="402"/>
      <c r="EW4" s="402"/>
      <c r="EX4" s="403"/>
      <c r="EY4" s="404" t="s">
        <v>58</v>
      </c>
      <c r="EZ4" s="405"/>
      <c r="FA4" s="405"/>
      <c r="FB4" s="405"/>
      <c r="FC4" s="405"/>
      <c r="FD4" s="405"/>
      <c r="FE4" s="405"/>
      <c r="FF4" s="405"/>
      <c r="FG4" s="405"/>
      <c r="FH4" s="405"/>
      <c r="FI4" s="405"/>
      <c r="FJ4" s="405"/>
      <c r="FK4" s="406"/>
    </row>
    <row r="5" spans="1:167" s="3" customFormat="1" ht="18.75" customHeight="1" x14ac:dyDescent="0.2">
      <c r="CZ5" s="466" t="s">
        <v>131</v>
      </c>
      <c r="DA5" s="467"/>
      <c r="DB5" s="467"/>
      <c r="DC5" s="467"/>
      <c r="DD5" s="467"/>
      <c r="DE5" s="467"/>
      <c r="DF5" s="467"/>
      <c r="DG5" s="467"/>
      <c r="DH5" s="467"/>
      <c r="DI5" s="467"/>
      <c r="DJ5" s="467"/>
      <c r="DK5" s="467"/>
      <c r="DL5" s="467"/>
      <c r="DM5" s="467"/>
      <c r="DN5" s="467"/>
      <c r="DO5" s="468" t="s">
        <v>132</v>
      </c>
      <c r="DP5" s="468"/>
      <c r="DQ5" s="468"/>
      <c r="DR5" s="468"/>
      <c r="DS5" s="468"/>
      <c r="DT5" s="468"/>
      <c r="DU5" s="468"/>
      <c r="DV5" s="468"/>
      <c r="DW5" s="468"/>
      <c r="DX5" s="467" t="s">
        <v>133</v>
      </c>
      <c r="DY5" s="467"/>
      <c r="DZ5" s="467"/>
      <c r="EA5" s="467"/>
      <c r="EB5" s="467"/>
      <c r="EC5" s="467"/>
      <c r="ED5" s="467"/>
      <c r="EE5" s="467"/>
      <c r="EF5" s="467"/>
      <c r="EG5" s="467"/>
      <c r="EH5" s="467"/>
      <c r="EI5" s="467"/>
      <c r="EJ5" s="467"/>
      <c r="EK5" s="467"/>
      <c r="EL5" s="467"/>
      <c r="EM5" s="467"/>
      <c r="EN5" s="467"/>
      <c r="EO5" s="467"/>
      <c r="EP5" s="467"/>
      <c r="EQ5" s="467"/>
      <c r="ER5" s="467"/>
      <c r="ES5" s="467"/>
      <c r="ET5" s="467"/>
      <c r="EU5" s="467"/>
      <c r="EV5" s="467"/>
      <c r="EW5" s="467"/>
      <c r="EX5" s="469"/>
      <c r="EY5" s="468"/>
      <c r="EZ5" s="468"/>
      <c r="FA5" s="468"/>
      <c r="FB5" s="468"/>
      <c r="FC5" s="468"/>
      <c r="FD5" s="468"/>
      <c r="FE5" s="468"/>
      <c r="FF5" s="468"/>
      <c r="FG5" s="468"/>
      <c r="FH5" s="468"/>
      <c r="FI5" s="468"/>
      <c r="FJ5" s="468"/>
      <c r="FK5" s="468"/>
    </row>
    <row r="6" spans="1:167" s="4" customFormat="1" x14ac:dyDescent="0.25"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</row>
    <row r="7" spans="1:167" s="5" customFormat="1" ht="15.75" x14ac:dyDescent="0.25">
      <c r="A7" s="407" t="s">
        <v>868</v>
      </c>
      <c r="B7" s="407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7"/>
      <c r="AS7" s="407"/>
      <c r="AT7" s="407"/>
      <c r="AU7" s="407"/>
      <c r="AV7" s="407"/>
      <c r="AW7" s="407"/>
      <c r="AX7" s="407"/>
      <c r="AY7" s="407"/>
      <c r="AZ7" s="407"/>
      <c r="BA7" s="407"/>
      <c r="BB7" s="407"/>
      <c r="BC7" s="407"/>
      <c r="BD7" s="407"/>
      <c r="BE7" s="407"/>
      <c r="BF7" s="407"/>
      <c r="BG7" s="407"/>
      <c r="BH7" s="407"/>
      <c r="BI7" s="407"/>
      <c r="BJ7" s="407"/>
      <c r="BK7" s="407"/>
      <c r="BL7" s="407"/>
      <c r="BM7" s="407"/>
      <c r="BN7" s="407"/>
      <c r="BO7" s="407"/>
      <c r="BP7" s="407"/>
      <c r="BQ7" s="407"/>
      <c r="BR7" s="407"/>
      <c r="BS7" s="407"/>
      <c r="BT7" s="407"/>
      <c r="BU7" s="407"/>
      <c r="BV7" s="407"/>
      <c r="BW7" s="407"/>
      <c r="BX7" s="407"/>
      <c r="BY7" s="407"/>
      <c r="BZ7" s="407"/>
      <c r="CA7" s="407"/>
      <c r="CB7" s="407"/>
      <c r="CC7" s="407"/>
      <c r="CD7" s="407"/>
      <c r="CE7" s="407"/>
      <c r="CF7" s="407"/>
      <c r="CG7" s="407"/>
      <c r="CH7" s="407"/>
      <c r="CI7" s="407"/>
      <c r="CJ7" s="407"/>
      <c r="CK7" s="407"/>
      <c r="CL7" s="407"/>
      <c r="CM7" s="407"/>
      <c r="CN7" s="407"/>
      <c r="CO7" s="407"/>
      <c r="CP7" s="407"/>
      <c r="CQ7" s="407"/>
      <c r="CR7" s="407"/>
      <c r="CS7" s="407"/>
      <c r="CT7" s="407"/>
      <c r="CU7" s="407"/>
      <c r="CV7" s="407"/>
      <c r="CW7" s="407"/>
      <c r="CX7" s="407"/>
      <c r="CY7" s="407"/>
      <c r="CZ7" s="407"/>
      <c r="DA7" s="407"/>
      <c r="DB7" s="407"/>
      <c r="DC7" s="407"/>
      <c r="DD7" s="407"/>
      <c r="DE7" s="407"/>
      <c r="DF7" s="407"/>
      <c r="DG7" s="407"/>
      <c r="DH7" s="407"/>
      <c r="DI7" s="407"/>
      <c r="DJ7" s="407"/>
      <c r="DK7" s="407"/>
      <c r="DL7" s="407"/>
      <c r="DM7" s="407"/>
      <c r="DN7" s="407"/>
      <c r="DO7" s="407"/>
      <c r="DP7" s="407"/>
      <c r="DQ7" s="407"/>
      <c r="DR7" s="407"/>
      <c r="DS7" s="407"/>
      <c r="DT7" s="407"/>
      <c r="DU7" s="407"/>
      <c r="DV7" s="407"/>
      <c r="DW7" s="407"/>
      <c r="DX7" s="407"/>
      <c r="DY7" s="407"/>
      <c r="DZ7" s="407"/>
      <c r="EA7" s="407"/>
      <c r="EB7" s="407"/>
      <c r="EC7" s="407"/>
      <c r="ED7" s="407"/>
      <c r="EE7" s="407"/>
      <c r="EF7" s="407"/>
      <c r="EG7" s="407"/>
      <c r="EH7" s="407"/>
      <c r="EI7" s="407"/>
      <c r="EJ7" s="407"/>
      <c r="EK7" s="407"/>
      <c r="EL7" s="407"/>
      <c r="EM7" s="407"/>
      <c r="EN7" s="407"/>
      <c r="EO7" s="407"/>
      <c r="EP7" s="407"/>
      <c r="EQ7" s="407"/>
      <c r="ER7" s="407"/>
      <c r="ES7" s="407"/>
      <c r="ET7" s="407"/>
      <c r="EU7" s="407"/>
      <c r="EV7" s="407"/>
      <c r="EW7" s="407"/>
      <c r="EX7" s="407"/>
      <c r="EY7" s="407"/>
      <c r="EZ7" s="407"/>
      <c r="FA7" s="407"/>
      <c r="FB7" s="407"/>
      <c r="FC7" s="407"/>
      <c r="FD7" s="407"/>
      <c r="FE7" s="407"/>
      <c r="FF7" s="407"/>
      <c r="FG7" s="407"/>
      <c r="FH7" s="407"/>
      <c r="FI7" s="407"/>
      <c r="FJ7" s="407"/>
      <c r="FK7" s="407"/>
    </row>
    <row r="8" spans="1:167" s="5" customFormat="1" ht="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</row>
    <row r="9" spans="1:167" x14ac:dyDescent="0.25">
      <c r="BQ9" s="388" t="s">
        <v>1022</v>
      </c>
      <c r="BR9" s="388"/>
      <c r="BS9" s="388"/>
      <c r="BT9" s="388"/>
      <c r="BU9" s="387" t="s">
        <v>1197</v>
      </c>
      <c r="BV9" s="387"/>
      <c r="BW9" s="387"/>
      <c r="BX9" s="387"/>
      <c r="BY9" s="387"/>
      <c r="BZ9" s="387"/>
      <c r="CA9" s="387"/>
      <c r="CB9" s="387"/>
      <c r="CC9" s="387"/>
      <c r="CD9" s="387"/>
      <c r="CE9" s="387"/>
      <c r="CF9" s="387"/>
      <c r="CG9" s="387"/>
      <c r="CH9" s="387"/>
      <c r="CI9" s="387"/>
      <c r="CK9" s="387" t="s">
        <v>1097</v>
      </c>
      <c r="CL9" s="387"/>
      <c r="CM9" s="387"/>
      <c r="CN9" s="387"/>
      <c r="CO9" s="387"/>
      <c r="CP9" s="387"/>
      <c r="CQ9" s="387"/>
      <c r="CR9" s="387"/>
      <c r="CS9" s="385" t="s">
        <v>0</v>
      </c>
      <c r="CT9" s="385"/>
      <c r="CU9" s="385"/>
      <c r="CV9" s="385"/>
    </row>
    <row r="10" spans="1:167" ht="15" customHeight="1" x14ac:dyDescent="0.25"/>
    <row r="11" spans="1:167" x14ac:dyDescent="0.25">
      <c r="A11" s="374" t="s">
        <v>134</v>
      </c>
      <c r="B11" s="374"/>
      <c r="C11" s="374"/>
      <c r="D11" s="374"/>
      <c r="E11" s="374"/>
      <c r="F11" s="374"/>
      <c r="G11" s="374"/>
      <c r="H11" s="374"/>
      <c r="I11" s="374"/>
      <c r="J11" s="374"/>
      <c r="K11" s="374"/>
      <c r="L11" s="374"/>
      <c r="M11" s="374"/>
      <c r="N11" s="374"/>
      <c r="O11" s="374"/>
      <c r="P11" s="374"/>
      <c r="Q11" s="374"/>
      <c r="R11" s="374"/>
      <c r="S11" s="374"/>
      <c r="T11" s="374"/>
      <c r="U11" s="374"/>
      <c r="V11" s="374"/>
      <c r="W11" s="374"/>
      <c r="X11" s="374"/>
      <c r="Y11" s="374"/>
      <c r="Z11" s="374"/>
      <c r="AA11" s="374"/>
      <c r="AB11" s="374"/>
      <c r="AC11" s="374"/>
      <c r="AD11" s="374"/>
      <c r="AE11" s="374"/>
      <c r="AF11" s="374"/>
      <c r="AG11" s="374"/>
      <c r="AH11" s="374"/>
      <c r="AI11" s="374"/>
      <c r="AJ11" s="374"/>
      <c r="AK11" s="374"/>
      <c r="AL11" s="374"/>
      <c r="AM11" s="374"/>
      <c r="AN11" s="374"/>
      <c r="AO11" s="374"/>
      <c r="AP11" s="374"/>
      <c r="AQ11" s="374"/>
      <c r="AR11" s="374"/>
      <c r="AS11" s="374"/>
      <c r="AT11" s="374"/>
      <c r="AU11" s="374"/>
      <c r="AV11" s="374"/>
      <c r="AW11" s="374"/>
      <c r="AX11" s="374"/>
      <c r="AY11" s="374"/>
      <c r="AZ11" s="374"/>
      <c r="BA11" s="374"/>
      <c r="BB11" s="374"/>
      <c r="BC11" s="374"/>
      <c r="BD11" s="374"/>
      <c r="BE11" s="374"/>
      <c r="BF11" s="374"/>
      <c r="BG11" s="374"/>
      <c r="BH11" s="374"/>
      <c r="BI11" s="374"/>
      <c r="BJ11" s="374"/>
      <c r="BK11" s="374"/>
      <c r="BL11" s="374"/>
      <c r="BM11" s="374"/>
      <c r="BN11" s="374"/>
      <c r="BO11" s="374"/>
      <c r="BP11" s="374"/>
      <c r="BQ11" s="374"/>
      <c r="BR11" s="374"/>
      <c r="BS11" s="374"/>
      <c r="BT11" s="374"/>
      <c r="BU11" s="374"/>
      <c r="BV11" s="374"/>
      <c r="BW11" s="374"/>
      <c r="BX11" s="374"/>
      <c r="BY11" s="374"/>
      <c r="BZ11" s="374"/>
      <c r="CA11" s="374"/>
      <c r="CB11" s="374"/>
      <c r="CC11" s="374"/>
      <c r="CD11" s="374"/>
      <c r="CE11" s="374"/>
      <c r="CF11" s="374"/>
      <c r="CG11" s="374"/>
      <c r="CH11" s="374"/>
      <c r="CI11" s="374"/>
      <c r="CJ11" s="374"/>
      <c r="CK11" s="374"/>
      <c r="CL11" s="374"/>
      <c r="CM11" s="374"/>
      <c r="CN11" s="374"/>
      <c r="CO11" s="374"/>
      <c r="CP11" s="374"/>
      <c r="CQ11" s="374"/>
      <c r="CR11" s="374"/>
      <c r="CS11" s="374"/>
      <c r="CT11" s="374"/>
      <c r="CU11" s="374"/>
      <c r="CV11" s="374"/>
      <c r="CW11" s="374"/>
      <c r="CX11" s="374"/>
      <c r="CY11" s="374"/>
      <c r="CZ11" s="374"/>
      <c r="DA11" s="374"/>
      <c r="DB11" s="374"/>
      <c r="DC11" s="374"/>
      <c r="DD11" s="374"/>
      <c r="DE11" s="374"/>
      <c r="DF11" s="374"/>
      <c r="DG11" s="374"/>
      <c r="DH11" s="374"/>
      <c r="DI11" s="374"/>
      <c r="DJ11" s="374"/>
      <c r="DK11" s="374"/>
      <c r="DL11" s="374"/>
      <c r="DM11" s="374"/>
      <c r="DN11" s="374"/>
      <c r="DO11" s="374"/>
      <c r="DP11" s="374"/>
      <c r="DQ11" s="374"/>
      <c r="DR11" s="374"/>
      <c r="DS11" s="374"/>
      <c r="DT11" s="374"/>
      <c r="DU11" s="374"/>
      <c r="DV11" s="374"/>
      <c r="DW11" s="374"/>
      <c r="DX11" s="374"/>
      <c r="DY11" s="374"/>
      <c r="DZ11" s="374"/>
      <c r="EA11" s="374"/>
      <c r="EB11" s="374"/>
      <c r="EC11" s="374"/>
      <c r="ED11" s="374"/>
      <c r="EE11" s="374"/>
      <c r="EF11" s="374"/>
      <c r="EG11" s="374"/>
      <c r="EH11" s="374"/>
      <c r="EI11" s="374"/>
      <c r="EJ11" s="374"/>
      <c r="EK11" s="374"/>
      <c r="EL11" s="374"/>
      <c r="EM11" s="374"/>
      <c r="EN11" s="374"/>
      <c r="EO11" s="374"/>
      <c r="EP11" s="374"/>
      <c r="EQ11" s="374"/>
      <c r="ER11" s="374"/>
      <c r="ES11" s="374"/>
      <c r="ET11" s="374"/>
      <c r="EU11" s="374"/>
      <c r="EV11" s="374"/>
      <c r="EW11" s="374"/>
      <c r="EX11" s="374"/>
      <c r="EY11" s="374"/>
      <c r="EZ11" s="374"/>
      <c r="FA11" s="374"/>
      <c r="FB11" s="374"/>
      <c r="FC11" s="374"/>
      <c r="FD11" s="374"/>
      <c r="FE11" s="374"/>
      <c r="FF11" s="374"/>
      <c r="FG11" s="374"/>
      <c r="FH11" s="374"/>
      <c r="FI11" s="374"/>
      <c r="FJ11" s="374"/>
      <c r="FK11" s="374"/>
    </row>
    <row r="12" spans="1:167" s="7" customFormat="1" ht="12.75" customHeight="1" x14ac:dyDescent="0.2">
      <c r="A12" s="375" t="s">
        <v>61</v>
      </c>
      <c r="B12" s="375"/>
      <c r="C12" s="375"/>
      <c r="D12" s="375"/>
      <c r="E12" s="375"/>
      <c r="F12" s="375"/>
      <c r="G12" s="375"/>
      <c r="H12" s="375"/>
      <c r="I12" s="375"/>
      <c r="J12" s="375"/>
      <c r="K12" s="375"/>
      <c r="L12" s="375"/>
      <c r="M12" s="375"/>
      <c r="N12" s="375"/>
      <c r="O12" s="375"/>
      <c r="P12" s="375"/>
      <c r="Q12" s="375"/>
      <c r="R12" s="375"/>
      <c r="S12" s="375"/>
      <c r="T12" s="375"/>
      <c r="U12" s="375"/>
      <c r="V12" s="375"/>
      <c r="W12" s="375"/>
      <c r="X12" s="375"/>
      <c r="Y12" s="375"/>
      <c r="Z12" s="375"/>
      <c r="AA12" s="375"/>
      <c r="AB12" s="375"/>
      <c r="AC12" s="375"/>
      <c r="AD12" s="375"/>
      <c r="AE12" s="375"/>
      <c r="AF12" s="375"/>
      <c r="AG12" s="375"/>
      <c r="AH12" s="375"/>
      <c r="AI12" s="375"/>
      <c r="AJ12" s="375"/>
      <c r="AK12" s="375"/>
      <c r="AL12" s="375"/>
      <c r="AM12" s="375"/>
      <c r="AN12" s="375"/>
      <c r="AO12" s="375"/>
      <c r="AP12" s="375"/>
      <c r="AQ12" s="375"/>
      <c r="AR12" s="375"/>
      <c r="AS12" s="375"/>
      <c r="AT12" s="375"/>
      <c r="AU12" s="375"/>
      <c r="AV12" s="375"/>
      <c r="AW12" s="375"/>
      <c r="AX12" s="375"/>
      <c r="AY12" s="375"/>
      <c r="AZ12" s="375"/>
      <c r="BA12" s="375"/>
      <c r="BB12" s="375"/>
      <c r="BC12" s="375"/>
      <c r="BD12" s="375"/>
      <c r="BE12" s="375"/>
      <c r="BF12" s="375"/>
      <c r="BG12" s="375"/>
      <c r="BH12" s="375"/>
      <c r="BI12" s="375"/>
      <c r="BJ12" s="375"/>
      <c r="BK12" s="375"/>
      <c r="BL12" s="375"/>
      <c r="BM12" s="375"/>
      <c r="BN12" s="375"/>
      <c r="BO12" s="375"/>
      <c r="BP12" s="375"/>
      <c r="BQ12" s="375"/>
      <c r="BR12" s="375"/>
      <c r="BS12" s="375"/>
      <c r="BT12" s="375"/>
      <c r="BU12" s="375"/>
      <c r="BV12" s="375"/>
      <c r="BW12" s="375"/>
      <c r="BX12" s="375"/>
      <c r="BY12" s="375"/>
      <c r="BZ12" s="375"/>
      <c r="CA12" s="375"/>
      <c r="CB12" s="375"/>
      <c r="CC12" s="375"/>
      <c r="CD12" s="375"/>
      <c r="CE12" s="375"/>
      <c r="CF12" s="375"/>
      <c r="CG12" s="375"/>
      <c r="CH12" s="375"/>
      <c r="CI12" s="375"/>
      <c r="CJ12" s="375"/>
      <c r="CK12" s="375"/>
      <c r="CL12" s="375"/>
      <c r="CM12" s="375"/>
      <c r="CN12" s="375"/>
      <c r="CO12" s="375"/>
      <c r="CP12" s="375"/>
      <c r="CQ12" s="375"/>
      <c r="CR12" s="375"/>
      <c r="CS12" s="375"/>
      <c r="CT12" s="375"/>
      <c r="CU12" s="375"/>
      <c r="CV12" s="375"/>
      <c r="CW12" s="375"/>
      <c r="CX12" s="375"/>
      <c r="CY12" s="375"/>
      <c r="CZ12" s="375"/>
      <c r="DA12" s="375"/>
      <c r="DB12" s="375"/>
      <c r="DC12" s="375"/>
      <c r="DD12" s="375"/>
      <c r="DE12" s="375"/>
      <c r="DF12" s="375"/>
      <c r="DG12" s="375"/>
      <c r="DH12" s="375"/>
      <c r="DI12" s="375"/>
      <c r="DJ12" s="375"/>
      <c r="DK12" s="375"/>
      <c r="DL12" s="375"/>
      <c r="DM12" s="375"/>
      <c r="DN12" s="375"/>
      <c r="DO12" s="375"/>
      <c r="DP12" s="375"/>
      <c r="DQ12" s="375"/>
      <c r="DR12" s="375"/>
      <c r="DS12" s="375"/>
      <c r="DT12" s="375"/>
      <c r="DU12" s="375"/>
      <c r="DV12" s="375"/>
      <c r="DW12" s="375"/>
      <c r="DX12" s="375"/>
      <c r="DY12" s="375"/>
      <c r="DZ12" s="375"/>
      <c r="EA12" s="375"/>
      <c r="EB12" s="375"/>
      <c r="EC12" s="375"/>
      <c r="ED12" s="375"/>
      <c r="EE12" s="375"/>
      <c r="EF12" s="375"/>
      <c r="EG12" s="375"/>
      <c r="EH12" s="375"/>
      <c r="EI12" s="375"/>
      <c r="EJ12" s="375"/>
      <c r="EK12" s="375"/>
      <c r="EL12" s="375"/>
      <c r="EM12" s="375"/>
      <c r="EN12" s="375"/>
      <c r="EO12" s="375"/>
      <c r="EP12" s="375"/>
      <c r="EQ12" s="375"/>
      <c r="ER12" s="375"/>
      <c r="ES12" s="375"/>
      <c r="ET12" s="375"/>
      <c r="EU12" s="375"/>
      <c r="EV12" s="375"/>
      <c r="EW12" s="375"/>
      <c r="EX12" s="375"/>
      <c r="EY12" s="375"/>
      <c r="EZ12" s="375"/>
      <c r="FA12" s="375"/>
      <c r="FB12" s="375"/>
      <c r="FC12" s="375"/>
      <c r="FD12" s="375"/>
      <c r="FE12" s="375"/>
      <c r="FF12" s="375"/>
      <c r="FG12" s="375"/>
      <c r="FH12" s="375"/>
      <c r="FI12" s="375"/>
      <c r="FJ12" s="375"/>
      <c r="FK12" s="375"/>
    </row>
    <row r="13" spans="1:167" ht="12.75" customHeight="1" x14ac:dyDescent="0.25"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</row>
    <row r="14" spans="1:167" x14ac:dyDescent="0.25">
      <c r="A14" s="25" t="s">
        <v>25</v>
      </c>
      <c r="S14" s="408" t="s">
        <v>135</v>
      </c>
      <c r="T14" s="408"/>
      <c r="U14" s="408"/>
      <c r="V14" s="408"/>
      <c r="W14" s="408"/>
      <c r="X14" s="408"/>
      <c r="Y14" s="408"/>
      <c r="Z14" s="408"/>
      <c r="AA14" s="408"/>
      <c r="AB14" s="408"/>
      <c r="AC14" s="408"/>
      <c r="AD14" s="408"/>
      <c r="AE14" s="408"/>
      <c r="AF14" s="408"/>
      <c r="AG14" s="408"/>
      <c r="AH14" s="408"/>
      <c r="AI14" s="408"/>
      <c r="AJ14" s="408"/>
      <c r="AK14" s="408"/>
      <c r="AL14" s="408"/>
      <c r="AM14" s="408"/>
      <c r="AN14" s="408"/>
      <c r="AO14" s="408"/>
      <c r="AP14" s="408"/>
      <c r="AQ14" s="408"/>
      <c r="AR14" s="408"/>
      <c r="AS14" s="408"/>
      <c r="AT14" s="408"/>
      <c r="AU14" s="408"/>
      <c r="AV14" s="408"/>
      <c r="AW14" s="408"/>
      <c r="AX14" s="408"/>
      <c r="AY14" s="408"/>
      <c r="AZ14" s="408"/>
      <c r="BA14" s="408"/>
      <c r="BB14" s="408"/>
      <c r="BC14" s="408"/>
      <c r="BD14" s="408"/>
      <c r="BE14" s="408"/>
      <c r="BF14" s="408"/>
      <c r="BG14" s="408"/>
      <c r="BH14" s="408"/>
      <c r="BI14" s="408"/>
      <c r="BJ14" s="408"/>
      <c r="BK14" s="408"/>
      <c r="BL14" s="408"/>
      <c r="BM14" s="408"/>
      <c r="BN14" s="408"/>
      <c r="BO14" s="408"/>
      <c r="BP14" s="408"/>
      <c r="BQ14" s="408"/>
      <c r="BR14" s="408"/>
      <c r="BS14" s="408"/>
      <c r="BT14" s="408"/>
      <c r="BU14" s="408"/>
      <c r="BV14" s="408"/>
      <c r="BW14" s="408"/>
      <c r="BX14" s="408"/>
      <c r="BY14" s="408"/>
      <c r="BZ14" s="408"/>
      <c r="CA14" s="408"/>
      <c r="CB14" s="408"/>
      <c r="CC14" s="408"/>
      <c r="CD14" s="408"/>
      <c r="CE14" s="408"/>
      <c r="CF14" s="408"/>
      <c r="CG14" s="408"/>
      <c r="CH14" s="408"/>
      <c r="CI14" s="408"/>
      <c r="CJ14" s="408"/>
      <c r="CK14" s="408"/>
      <c r="CL14" s="408"/>
      <c r="CM14" s="408"/>
      <c r="CN14" s="408"/>
      <c r="CO14" s="408"/>
      <c r="CP14" s="408"/>
      <c r="CQ14" s="408"/>
      <c r="CR14" s="408"/>
      <c r="CS14" s="408"/>
      <c r="CT14" s="408"/>
      <c r="CU14" s="408"/>
      <c r="CV14" s="408"/>
      <c r="CW14" s="408"/>
      <c r="CX14" s="408"/>
      <c r="CY14" s="408"/>
      <c r="CZ14" s="408"/>
      <c r="DA14" s="408"/>
      <c r="DB14" s="408"/>
      <c r="DC14" s="408"/>
      <c r="DD14" s="408"/>
      <c r="DE14" s="408"/>
      <c r="DF14" s="408"/>
      <c r="DG14" s="408"/>
      <c r="DH14" s="408"/>
      <c r="DI14" s="408"/>
      <c r="DJ14" s="408"/>
      <c r="DK14" s="408"/>
      <c r="DL14" s="408"/>
      <c r="DM14" s="408"/>
      <c r="DN14" s="408"/>
      <c r="DO14" s="408"/>
      <c r="DP14" s="408"/>
      <c r="DQ14" s="408"/>
      <c r="DR14" s="408"/>
      <c r="DS14" s="408"/>
      <c r="DT14" s="408"/>
      <c r="DU14" s="408"/>
      <c r="DV14" s="408"/>
      <c r="DW14" s="408"/>
      <c r="DX14" s="408"/>
      <c r="DY14" s="408"/>
      <c r="DZ14" s="408"/>
      <c r="EA14" s="408"/>
      <c r="EB14" s="408"/>
      <c r="EC14" s="408"/>
      <c r="ED14" s="408"/>
      <c r="EE14" s="408"/>
      <c r="EF14" s="408"/>
      <c r="EG14" s="408"/>
      <c r="EH14" s="408"/>
      <c r="EI14" s="408"/>
      <c r="EJ14" s="408"/>
      <c r="EK14" s="408"/>
      <c r="EL14" s="408"/>
      <c r="EM14" s="408"/>
      <c r="EN14" s="408"/>
      <c r="EO14" s="408"/>
      <c r="EP14" s="408"/>
      <c r="EQ14" s="408"/>
      <c r="ER14" s="408"/>
      <c r="ES14" s="408"/>
      <c r="ET14" s="408"/>
      <c r="EU14" s="408"/>
      <c r="EV14" s="408"/>
      <c r="EW14" s="408"/>
      <c r="EX14" s="408"/>
      <c r="EY14" s="408"/>
      <c r="EZ14" s="408"/>
      <c r="FA14" s="408"/>
      <c r="FB14" s="408"/>
      <c r="FC14" s="408"/>
      <c r="FD14" s="408"/>
      <c r="FE14" s="408"/>
      <c r="FF14" s="408"/>
      <c r="FG14" s="408"/>
      <c r="FH14" s="408"/>
      <c r="FI14" s="408"/>
      <c r="FJ14" s="408"/>
      <c r="FK14" s="408"/>
    </row>
    <row r="15" spans="1:167" ht="14.1" customHeight="1" x14ac:dyDescent="0.25"/>
    <row r="16" spans="1:167" ht="14.1" customHeight="1" x14ac:dyDescent="0.25">
      <c r="EF16" s="25" t="s">
        <v>869</v>
      </c>
    </row>
    <row r="17" spans="1:167" ht="14.1" customHeight="1" x14ac:dyDescent="0.25">
      <c r="EF17" s="25" t="s">
        <v>26</v>
      </c>
    </row>
    <row r="18" spans="1:167" ht="14.1" customHeight="1" x14ac:dyDescent="0.25">
      <c r="EF18" s="25" t="s">
        <v>1021</v>
      </c>
    </row>
    <row r="19" spans="1:167" s="7" customFormat="1" ht="237" customHeight="1" x14ac:dyDescent="0.2">
      <c r="A19" s="538" t="s">
        <v>1</v>
      </c>
      <c r="B19" s="539"/>
      <c r="C19" s="539"/>
      <c r="D19" s="539"/>
      <c r="E19" s="540"/>
      <c r="F19" s="538" t="s">
        <v>3</v>
      </c>
      <c r="G19" s="539"/>
      <c r="H19" s="539"/>
      <c r="I19" s="539"/>
      <c r="J19" s="539"/>
      <c r="K19" s="539"/>
      <c r="L19" s="539"/>
      <c r="M19" s="539"/>
      <c r="N19" s="539"/>
      <c r="O19" s="539"/>
      <c r="P19" s="539"/>
      <c r="Q19" s="539"/>
      <c r="R19" s="539"/>
      <c r="S19" s="539"/>
      <c r="T19" s="539"/>
      <c r="U19" s="539"/>
      <c r="V19" s="539"/>
      <c r="W19" s="539"/>
      <c r="X19" s="539"/>
      <c r="Y19" s="539"/>
      <c r="Z19" s="539"/>
      <c r="AA19" s="539"/>
      <c r="AB19" s="539"/>
      <c r="AC19" s="539"/>
      <c r="AD19" s="539"/>
      <c r="AE19" s="539"/>
      <c r="AF19" s="539"/>
      <c r="AG19" s="539"/>
      <c r="AH19" s="539"/>
      <c r="AI19" s="539"/>
      <c r="AJ19" s="539"/>
      <c r="AK19" s="539"/>
      <c r="AL19" s="539"/>
      <c r="AM19" s="539"/>
      <c r="AN19" s="539"/>
      <c r="AO19" s="540"/>
      <c r="AP19" s="537" t="s">
        <v>870</v>
      </c>
      <c r="AQ19" s="537"/>
      <c r="AR19" s="537"/>
      <c r="AS19" s="537"/>
      <c r="AT19" s="537"/>
      <c r="AU19" s="537"/>
      <c r="AV19" s="537"/>
      <c r="AW19" s="537" t="s">
        <v>47</v>
      </c>
      <c r="AX19" s="537"/>
      <c r="AY19" s="537"/>
      <c r="AZ19" s="537"/>
      <c r="BA19" s="537"/>
      <c r="BB19" s="537"/>
      <c r="BC19" s="537"/>
      <c r="BD19" s="537" t="s">
        <v>48</v>
      </c>
      <c r="BE19" s="537"/>
      <c r="BF19" s="537"/>
      <c r="BG19" s="537"/>
      <c r="BH19" s="537"/>
      <c r="BI19" s="537"/>
      <c r="BJ19" s="537"/>
      <c r="BK19" s="537" t="s">
        <v>49</v>
      </c>
      <c r="BL19" s="537"/>
      <c r="BM19" s="537"/>
      <c r="BN19" s="537"/>
      <c r="BO19" s="537"/>
      <c r="BP19" s="537"/>
      <c r="BQ19" s="537"/>
      <c r="BR19" s="537" t="s">
        <v>871</v>
      </c>
      <c r="BS19" s="537"/>
      <c r="BT19" s="537"/>
      <c r="BU19" s="537"/>
      <c r="BV19" s="537"/>
      <c r="BW19" s="537"/>
      <c r="BX19" s="537"/>
      <c r="BY19" s="537" t="s">
        <v>872</v>
      </c>
      <c r="BZ19" s="537"/>
      <c r="CA19" s="537"/>
      <c r="CB19" s="537"/>
      <c r="CC19" s="537"/>
      <c r="CD19" s="537"/>
      <c r="CE19" s="537"/>
      <c r="CF19" s="537"/>
      <c r="CG19" s="537" t="s">
        <v>873</v>
      </c>
      <c r="CH19" s="537"/>
      <c r="CI19" s="537"/>
      <c r="CJ19" s="537"/>
      <c r="CK19" s="537"/>
      <c r="CL19" s="537"/>
      <c r="CM19" s="537"/>
      <c r="CN19" s="537"/>
      <c r="CO19" s="537" t="s">
        <v>874</v>
      </c>
      <c r="CP19" s="537"/>
      <c r="CQ19" s="537"/>
      <c r="CR19" s="537"/>
      <c r="CS19" s="537"/>
      <c r="CT19" s="537"/>
      <c r="CU19" s="537"/>
      <c r="CV19" s="537"/>
      <c r="CW19" s="537" t="s">
        <v>50</v>
      </c>
      <c r="CX19" s="537"/>
      <c r="CY19" s="537"/>
      <c r="CZ19" s="537"/>
      <c r="DA19" s="537"/>
      <c r="DB19" s="537"/>
      <c r="DC19" s="537"/>
      <c r="DD19" s="537" t="s">
        <v>116</v>
      </c>
      <c r="DE19" s="537"/>
      <c r="DF19" s="537"/>
      <c r="DG19" s="537"/>
      <c r="DH19" s="537"/>
      <c r="DI19" s="537"/>
      <c r="DJ19" s="537"/>
      <c r="DK19" s="537"/>
      <c r="DL19" s="537"/>
      <c r="DM19" s="537"/>
      <c r="DN19" s="537"/>
      <c r="DO19" s="537" t="s">
        <v>875</v>
      </c>
      <c r="DP19" s="537"/>
      <c r="DQ19" s="537"/>
      <c r="DR19" s="537"/>
      <c r="DS19" s="537"/>
      <c r="DT19" s="537"/>
      <c r="DU19" s="537"/>
      <c r="DV19" s="537"/>
      <c r="DW19" s="537"/>
      <c r="DX19" s="537"/>
      <c r="DY19" s="537"/>
      <c r="DZ19" s="537" t="s">
        <v>876</v>
      </c>
      <c r="EA19" s="537"/>
      <c r="EB19" s="537"/>
      <c r="EC19" s="537"/>
      <c r="ED19" s="537"/>
      <c r="EE19" s="537"/>
      <c r="EF19" s="537"/>
      <c r="EG19" s="537"/>
      <c r="EH19" s="537" t="s">
        <v>877</v>
      </c>
      <c r="EI19" s="537"/>
      <c r="EJ19" s="537"/>
      <c r="EK19" s="537"/>
      <c r="EL19" s="537"/>
      <c r="EM19" s="537"/>
      <c r="EN19" s="537"/>
      <c r="EO19" s="537" t="s">
        <v>52</v>
      </c>
      <c r="EP19" s="537"/>
      <c r="EQ19" s="537"/>
      <c r="ER19" s="537"/>
      <c r="ES19" s="537"/>
      <c r="ET19" s="537"/>
      <c r="EU19" s="537"/>
      <c r="EV19" s="537" t="s">
        <v>126</v>
      </c>
      <c r="EW19" s="537"/>
      <c r="EX19" s="537"/>
      <c r="EY19" s="537"/>
      <c r="EZ19" s="537"/>
      <c r="FA19" s="537"/>
      <c r="FB19" s="537"/>
      <c r="FC19" s="537"/>
      <c r="FD19" s="537" t="s">
        <v>151</v>
      </c>
      <c r="FE19" s="537"/>
      <c r="FF19" s="537"/>
      <c r="FG19" s="537"/>
      <c r="FH19" s="537"/>
      <c r="FI19" s="537"/>
      <c r="FJ19" s="537"/>
      <c r="FK19" s="537"/>
    </row>
    <row r="20" spans="1:167" s="7" customFormat="1" ht="3" hidden="1" customHeight="1" x14ac:dyDescent="0.2">
      <c r="A20" s="358"/>
      <c r="B20" s="359"/>
      <c r="C20" s="359"/>
      <c r="D20" s="359"/>
      <c r="E20" s="360"/>
      <c r="F20" s="358"/>
      <c r="G20" s="359"/>
      <c r="H20" s="359"/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59"/>
      <c r="U20" s="359"/>
      <c r="V20" s="359"/>
      <c r="W20" s="359"/>
      <c r="X20" s="359"/>
      <c r="Y20" s="359"/>
      <c r="Z20" s="359"/>
      <c r="AA20" s="359"/>
      <c r="AB20" s="359"/>
      <c r="AC20" s="359"/>
      <c r="AD20" s="359"/>
      <c r="AE20" s="359"/>
      <c r="AF20" s="359"/>
      <c r="AG20" s="359"/>
      <c r="AH20" s="359"/>
      <c r="AI20" s="359"/>
      <c r="AJ20" s="359"/>
      <c r="AK20" s="359"/>
      <c r="AL20" s="359"/>
      <c r="AM20" s="359"/>
      <c r="AN20" s="359"/>
      <c r="AO20" s="360"/>
      <c r="AP20" s="358"/>
      <c r="AQ20" s="359"/>
      <c r="AR20" s="359"/>
      <c r="AS20" s="359"/>
      <c r="AT20" s="359"/>
      <c r="AU20" s="359"/>
      <c r="AV20" s="360"/>
      <c r="AW20" s="358"/>
      <c r="AX20" s="359"/>
      <c r="AY20" s="359"/>
      <c r="AZ20" s="359"/>
      <c r="BA20" s="359"/>
      <c r="BB20" s="359"/>
      <c r="BC20" s="360"/>
      <c r="BD20" s="358"/>
      <c r="BE20" s="359"/>
      <c r="BF20" s="359"/>
      <c r="BG20" s="359"/>
      <c r="BH20" s="359"/>
      <c r="BI20" s="359"/>
      <c r="BJ20" s="360"/>
      <c r="BK20" s="358"/>
      <c r="BL20" s="359"/>
      <c r="BM20" s="359"/>
      <c r="BN20" s="359"/>
      <c r="BO20" s="359"/>
      <c r="BP20" s="359"/>
      <c r="BQ20" s="360"/>
      <c r="BR20" s="358"/>
      <c r="BS20" s="359"/>
      <c r="BT20" s="359"/>
      <c r="BU20" s="359"/>
      <c r="BV20" s="359"/>
      <c r="BW20" s="359"/>
      <c r="BX20" s="360"/>
      <c r="BY20" s="358"/>
      <c r="BZ20" s="359"/>
      <c r="CA20" s="359"/>
      <c r="CB20" s="359"/>
      <c r="CC20" s="359"/>
      <c r="CD20" s="359"/>
      <c r="CE20" s="359"/>
      <c r="CF20" s="360"/>
      <c r="CG20" s="358"/>
      <c r="CH20" s="359"/>
      <c r="CI20" s="359"/>
      <c r="CJ20" s="359"/>
      <c r="CK20" s="359"/>
      <c r="CL20" s="359"/>
      <c r="CM20" s="359"/>
      <c r="CN20" s="360"/>
      <c r="CO20" s="358"/>
      <c r="CP20" s="359"/>
      <c r="CQ20" s="359"/>
      <c r="CR20" s="359"/>
      <c r="CS20" s="359"/>
      <c r="CT20" s="359"/>
      <c r="CU20" s="359"/>
      <c r="CV20" s="360"/>
      <c r="CW20" s="358"/>
      <c r="CX20" s="359"/>
      <c r="CY20" s="359"/>
      <c r="CZ20" s="359"/>
      <c r="DA20" s="359"/>
      <c r="DB20" s="359"/>
      <c r="DC20" s="360"/>
      <c r="DD20" s="358"/>
      <c r="DE20" s="359"/>
      <c r="DF20" s="359"/>
      <c r="DG20" s="359"/>
      <c r="DH20" s="359"/>
      <c r="DI20" s="359"/>
      <c r="DJ20" s="359"/>
      <c r="DK20" s="359"/>
      <c r="DL20" s="359"/>
      <c r="DM20" s="359"/>
      <c r="DN20" s="360"/>
      <c r="DO20" s="358"/>
      <c r="DP20" s="359"/>
      <c r="DQ20" s="359"/>
      <c r="DR20" s="359"/>
      <c r="DS20" s="359"/>
      <c r="DT20" s="359"/>
      <c r="DU20" s="359"/>
      <c r="DV20" s="359"/>
      <c r="DW20" s="359"/>
      <c r="DX20" s="359"/>
      <c r="DY20" s="360"/>
      <c r="DZ20" s="358"/>
      <c r="EA20" s="359"/>
      <c r="EB20" s="359"/>
      <c r="EC20" s="359"/>
      <c r="ED20" s="359"/>
      <c r="EE20" s="359"/>
      <c r="EF20" s="359"/>
      <c r="EG20" s="360"/>
      <c r="EH20" s="358"/>
      <c r="EI20" s="359"/>
      <c r="EJ20" s="359"/>
      <c r="EK20" s="359"/>
      <c r="EL20" s="359"/>
      <c r="EM20" s="359"/>
      <c r="EN20" s="360"/>
      <c r="EO20" s="358"/>
      <c r="EP20" s="359"/>
      <c r="EQ20" s="359"/>
      <c r="ER20" s="359"/>
      <c r="ES20" s="359"/>
      <c r="ET20" s="359"/>
      <c r="EU20" s="360"/>
      <c r="EV20" s="358"/>
      <c r="EW20" s="359"/>
      <c r="EX20" s="359"/>
      <c r="EY20" s="359"/>
      <c r="EZ20" s="359"/>
      <c r="FA20" s="359"/>
      <c r="FB20" s="359"/>
      <c r="FC20" s="360"/>
      <c r="FD20" s="358"/>
      <c r="FE20" s="359"/>
      <c r="FF20" s="359"/>
      <c r="FG20" s="359"/>
      <c r="FH20" s="359"/>
      <c r="FI20" s="359"/>
      <c r="FJ20" s="359"/>
      <c r="FK20" s="360"/>
    </row>
    <row r="21" spans="1:167" s="21" customFormat="1" ht="12" x14ac:dyDescent="0.2">
      <c r="A21" s="536">
        <v>1</v>
      </c>
      <c r="B21" s="536"/>
      <c r="C21" s="536"/>
      <c r="D21" s="536"/>
      <c r="E21" s="536"/>
      <c r="F21" s="536">
        <v>2</v>
      </c>
      <c r="G21" s="536"/>
      <c r="H21" s="536"/>
      <c r="I21" s="536"/>
      <c r="J21" s="536"/>
      <c r="K21" s="536"/>
      <c r="L21" s="536"/>
      <c r="M21" s="536"/>
      <c r="N21" s="536"/>
      <c r="O21" s="536"/>
      <c r="P21" s="536"/>
      <c r="Q21" s="536"/>
      <c r="R21" s="536"/>
      <c r="S21" s="536"/>
      <c r="T21" s="536"/>
      <c r="U21" s="536"/>
      <c r="V21" s="536"/>
      <c r="W21" s="536"/>
      <c r="X21" s="536"/>
      <c r="Y21" s="536"/>
      <c r="Z21" s="536"/>
      <c r="AA21" s="536"/>
      <c r="AB21" s="536"/>
      <c r="AC21" s="536"/>
      <c r="AD21" s="536"/>
      <c r="AE21" s="536"/>
      <c r="AF21" s="536"/>
      <c r="AG21" s="536"/>
      <c r="AH21" s="536"/>
      <c r="AI21" s="536"/>
      <c r="AJ21" s="536"/>
      <c r="AK21" s="536"/>
      <c r="AL21" s="536"/>
      <c r="AM21" s="536"/>
      <c r="AN21" s="536"/>
      <c r="AO21" s="536"/>
      <c r="AP21" s="536">
        <v>3</v>
      </c>
      <c r="AQ21" s="536"/>
      <c r="AR21" s="536"/>
      <c r="AS21" s="536"/>
      <c r="AT21" s="536"/>
      <c r="AU21" s="536"/>
      <c r="AV21" s="536"/>
      <c r="AW21" s="536">
        <v>4</v>
      </c>
      <c r="AX21" s="536"/>
      <c r="AY21" s="536"/>
      <c r="AZ21" s="536"/>
      <c r="BA21" s="536"/>
      <c r="BB21" s="536"/>
      <c r="BC21" s="536"/>
      <c r="BD21" s="536">
        <v>5</v>
      </c>
      <c r="BE21" s="536"/>
      <c r="BF21" s="536"/>
      <c r="BG21" s="536"/>
      <c r="BH21" s="536"/>
      <c r="BI21" s="536"/>
      <c r="BJ21" s="536"/>
      <c r="BK21" s="536">
        <v>6</v>
      </c>
      <c r="BL21" s="536"/>
      <c r="BM21" s="536"/>
      <c r="BN21" s="536"/>
      <c r="BO21" s="536"/>
      <c r="BP21" s="536"/>
      <c r="BQ21" s="536"/>
      <c r="BR21" s="536">
        <v>7</v>
      </c>
      <c r="BS21" s="536"/>
      <c r="BT21" s="536"/>
      <c r="BU21" s="536"/>
      <c r="BV21" s="536"/>
      <c r="BW21" s="536"/>
      <c r="BX21" s="536"/>
      <c r="BY21" s="536">
        <v>8</v>
      </c>
      <c r="BZ21" s="536"/>
      <c r="CA21" s="536"/>
      <c r="CB21" s="536"/>
      <c r="CC21" s="536"/>
      <c r="CD21" s="536"/>
      <c r="CE21" s="536"/>
      <c r="CF21" s="536"/>
      <c r="CG21" s="536">
        <v>9</v>
      </c>
      <c r="CH21" s="536"/>
      <c r="CI21" s="536"/>
      <c r="CJ21" s="536"/>
      <c r="CK21" s="536"/>
      <c r="CL21" s="536"/>
      <c r="CM21" s="536"/>
      <c r="CN21" s="536"/>
      <c r="CO21" s="536">
        <v>10</v>
      </c>
      <c r="CP21" s="536"/>
      <c r="CQ21" s="536"/>
      <c r="CR21" s="536"/>
      <c r="CS21" s="536"/>
      <c r="CT21" s="536"/>
      <c r="CU21" s="536"/>
      <c r="CV21" s="536"/>
      <c r="CW21" s="536">
        <v>11</v>
      </c>
      <c r="CX21" s="536"/>
      <c r="CY21" s="536"/>
      <c r="CZ21" s="536"/>
      <c r="DA21" s="536"/>
      <c r="DB21" s="536"/>
      <c r="DC21" s="536"/>
      <c r="DD21" s="536">
        <v>12</v>
      </c>
      <c r="DE21" s="536"/>
      <c r="DF21" s="536"/>
      <c r="DG21" s="536"/>
      <c r="DH21" s="536"/>
      <c r="DI21" s="536"/>
      <c r="DJ21" s="536"/>
      <c r="DK21" s="536"/>
      <c r="DL21" s="536"/>
      <c r="DM21" s="536"/>
      <c r="DN21" s="536"/>
      <c r="DO21" s="536">
        <v>13</v>
      </c>
      <c r="DP21" s="536"/>
      <c r="DQ21" s="536"/>
      <c r="DR21" s="536"/>
      <c r="DS21" s="536"/>
      <c r="DT21" s="536"/>
      <c r="DU21" s="536"/>
      <c r="DV21" s="536"/>
      <c r="DW21" s="536"/>
      <c r="DX21" s="536"/>
      <c r="DY21" s="536"/>
      <c r="DZ21" s="536">
        <v>14</v>
      </c>
      <c r="EA21" s="536"/>
      <c r="EB21" s="536"/>
      <c r="EC21" s="536"/>
      <c r="ED21" s="536"/>
      <c r="EE21" s="536"/>
      <c r="EF21" s="536"/>
      <c r="EG21" s="536"/>
      <c r="EH21" s="536">
        <v>15</v>
      </c>
      <c r="EI21" s="536"/>
      <c r="EJ21" s="536"/>
      <c r="EK21" s="536"/>
      <c r="EL21" s="536"/>
      <c r="EM21" s="536"/>
      <c r="EN21" s="536"/>
      <c r="EO21" s="536">
        <v>16</v>
      </c>
      <c r="EP21" s="536"/>
      <c r="EQ21" s="536"/>
      <c r="ER21" s="536"/>
      <c r="ES21" s="536"/>
      <c r="ET21" s="536"/>
      <c r="EU21" s="536"/>
      <c r="EV21" s="536">
        <v>17</v>
      </c>
      <c r="EW21" s="536"/>
      <c r="EX21" s="536"/>
      <c r="EY21" s="536"/>
      <c r="EZ21" s="536"/>
      <c r="FA21" s="536"/>
      <c r="FB21" s="536"/>
      <c r="FC21" s="536"/>
      <c r="FD21" s="536">
        <v>18</v>
      </c>
      <c r="FE21" s="536"/>
      <c r="FF21" s="536"/>
      <c r="FG21" s="536"/>
      <c r="FH21" s="536"/>
      <c r="FI21" s="536"/>
      <c r="FJ21" s="536"/>
      <c r="FK21" s="536"/>
    </row>
    <row r="22" spans="1:167" s="42" customFormat="1" ht="12.75" x14ac:dyDescent="0.2">
      <c r="A22" s="510" t="s">
        <v>4</v>
      </c>
      <c r="B22" s="511"/>
      <c r="C22" s="511"/>
      <c r="D22" s="511"/>
      <c r="E22" s="512"/>
      <c r="F22" s="37"/>
      <c r="G22" s="38" t="s">
        <v>878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516" t="s">
        <v>20</v>
      </c>
      <c r="S22" s="516"/>
      <c r="T22" s="516"/>
      <c r="U22" s="516"/>
      <c r="V22" s="38"/>
      <c r="W22" s="516" t="s">
        <v>14</v>
      </c>
      <c r="X22" s="516"/>
      <c r="Y22" s="516"/>
      <c r="Z22" s="516"/>
      <c r="AA22" s="516"/>
      <c r="AB22" s="516"/>
      <c r="AC22" s="516"/>
      <c r="AD22" s="516"/>
      <c r="AE22" s="516"/>
      <c r="AF22" s="534" t="s">
        <v>92</v>
      </c>
      <c r="AG22" s="534"/>
      <c r="AH22" s="534"/>
      <c r="AI22" s="535" t="s">
        <v>100</v>
      </c>
      <c r="AJ22" s="535"/>
      <c r="AK22" s="535"/>
      <c r="AL22" s="39" t="s">
        <v>0</v>
      </c>
      <c r="AM22" s="40"/>
      <c r="AN22" s="40"/>
      <c r="AO22" s="41"/>
      <c r="AP22" s="519"/>
      <c r="AQ22" s="520"/>
      <c r="AR22" s="520"/>
      <c r="AS22" s="520"/>
      <c r="AT22" s="520"/>
      <c r="AU22" s="520"/>
      <c r="AV22" s="521"/>
      <c r="AW22" s="502">
        <v>27510000</v>
      </c>
      <c r="AX22" s="503"/>
      <c r="AY22" s="503"/>
      <c r="AZ22" s="503"/>
      <c r="BA22" s="503"/>
      <c r="BB22" s="503"/>
      <c r="BC22" s="504"/>
      <c r="BD22" s="502">
        <v>1000000</v>
      </c>
      <c r="BE22" s="503"/>
      <c r="BF22" s="503"/>
      <c r="BG22" s="503"/>
      <c r="BH22" s="503"/>
      <c r="BI22" s="503"/>
      <c r="BJ22" s="504"/>
      <c r="BK22" s="502">
        <v>0</v>
      </c>
      <c r="BL22" s="503"/>
      <c r="BM22" s="503"/>
      <c r="BN22" s="503"/>
      <c r="BO22" s="503"/>
      <c r="BP22" s="503"/>
      <c r="BQ22" s="504"/>
      <c r="BR22" s="502">
        <v>0</v>
      </c>
      <c r="BS22" s="503"/>
      <c r="BT22" s="503"/>
      <c r="BU22" s="503"/>
      <c r="BV22" s="503"/>
      <c r="BW22" s="503"/>
      <c r="BX22" s="504"/>
      <c r="BY22" s="502">
        <v>0</v>
      </c>
      <c r="BZ22" s="503"/>
      <c r="CA22" s="503"/>
      <c r="CB22" s="503"/>
      <c r="CC22" s="503"/>
      <c r="CD22" s="503"/>
      <c r="CE22" s="503"/>
      <c r="CF22" s="504"/>
      <c r="CG22" s="502">
        <v>0</v>
      </c>
      <c r="CH22" s="503"/>
      <c r="CI22" s="503"/>
      <c r="CJ22" s="503"/>
      <c r="CK22" s="503"/>
      <c r="CL22" s="503"/>
      <c r="CM22" s="503"/>
      <c r="CN22" s="504"/>
      <c r="CO22" s="502">
        <v>0</v>
      </c>
      <c r="CP22" s="503"/>
      <c r="CQ22" s="503"/>
      <c r="CR22" s="503"/>
      <c r="CS22" s="503"/>
      <c r="CT22" s="503"/>
      <c r="CU22" s="503"/>
      <c r="CV22" s="504"/>
      <c r="CW22" s="502">
        <v>0</v>
      </c>
      <c r="CX22" s="503"/>
      <c r="CY22" s="503"/>
      <c r="CZ22" s="503"/>
      <c r="DA22" s="503"/>
      <c r="DB22" s="503"/>
      <c r="DC22" s="504"/>
      <c r="DD22" s="502">
        <v>0</v>
      </c>
      <c r="DE22" s="503"/>
      <c r="DF22" s="503"/>
      <c r="DG22" s="503"/>
      <c r="DH22" s="503"/>
      <c r="DI22" s="503"/>
      <c r="DJ22" s="503"/>
      <c r="DK22" s="503"/>
      <c r="DL22" s="503"/>
      <c r="DM22" s="503"/>
      <c r="DN22" s="504"/>
      <c r="DO22" s="502">
        <v>0</v>
      </c>
      <c r="DP22" s="503"/>
      <c r="DQ22" s="503"/>
      <c r="DR22" s="503"/>
      <c r="DS22" s="503"/>
      <c r="DT22" s="503"/>
      <c r="DU22" s="503"/>
      <c r="DV22" s="503"/>
      <c r="DW22" s="503"/>
      <c r="DX22" s="503"/>
      <c r="DY22" s="504"/>
      <c r="DZ22" s="502">
        <v>0</v>
      </c>
      <c r="EA22" s="503"/>
      <c r="EB22" s="503"/>
      <c r="EC22" s="503"/>
      <c r="ED22" s="503"/>
      <c r="EE22" s="503"/>
      <c r="EF22" s="503"/>
      <c r="EG22" s="504"/>
      <c r="EH22" s="502">
        <v>0</v>
      </c>
      <c r="EI22" s="503"/>
      <c r="EJ22" s="503"/>
      <c r="EK22" s="503"/>
      <c r="EL22" s="503"/>
      <c r="EM22" s="503"/>
      <c r="EN22" s="504"/>
      <c r="EO22" s="502">
        <v>0</v>
      </c>
      <c r="EP22" s="503"/>
      <c r="EQ22" s="503"/>
      <c r="ER22" s="503"/>
      <c r="ES22" s="503"/>
      <c r="ET22" s="503"/>
      <c r="EU22" s="504"/>
      <c r="EV22" s="502">
        <v>1097857.4700000002</v>
      </c>
      <c r="EW22" s="503"/>
      <c r="EX22" s="503"/>
      <c r="EY22" s="503"/>
      <c r="EZ22" s="503"/>
      <c r="FA22" s="503"/>
      <c r="FB22" s="503"/>
      <c r="FC22" s="504"/>
      <c r="FD22" s="502">
        <v>29607857.469999999</v>
      </c>
      <c r="FE22" s="503"/>
      <c r="FF22" s="503"/>
      <c r="FG22" s="503"/>
      <c r="FH22" s="503"/>
      <c r="FI22" s="503"/>
      <c r="FJ22" s="503"/>
      <c r="FK22" s="504"/>
    </row>
    <row r="23" spans="1:167" s="42" customFormat="1" ht="9.75" customHeight="1" x14ac:dyDescent="0.2">
      <c r="A23" s="528"/>
      <c r="B23" s="529"/>
      <c r="C23" s="529"/>
      <c r="D23" s="529"/>
      <c r="E23" s="530"/>
      <c r="F23" s="43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5"/>
      <c r="AP23" s="531"/>
      <c r="AQ23" s="532"/>
      <c r="AR23" s="532"/>
      <c r="AS23" s="532"/>
      <c r="AT23" s="532"/>
      <c r="AU23" s="532"/>
      <c r="AV23" s="533"/>
      <c r="AW23" s="525"/>
      <c r="AX23" s="526"/>
      <c r="AY23" s="526"/>
      <c r="AZ23" s="526"/>
      <c r="BA23" s="526"/>
      <c r="BB23" s="526"/>
      <c r="BC23" s="527"/>
      <c r="BD23" s="525"/>
      <c r="BE23" s="526"/>
      <c r="BF23" s="526"/>
      <c r="BG23" s="526"/>
      <c r="BH23" s="526"/>
      <c r="BI23" s="526"/>
      <c r="BJ23" s="527"/>
      <c r="BK23" s="525"/>
      <c r="BL23" s="526"/>
      <c r="BM23" s="526"/>
      <c r="BN23" s="526"/>
      <c r="BO23" s="526"/>
      <c r="BP23" s="526"/>
      <c r="BQ23" s="527"/>
      <c r="BR23" s="525"/>
      <c r="BS23" s="526"/>
      <c r="BT23" s="526"/>
      <c r="BU23" s="526"/>
      <c r="BV23" s="526"/>
      <c r="BW23" s="526"/>
      <c r="BX23" s="527"/>
      <c r="BY23" s="525"/>
      <c r="BZ23" s="526"/>
      <c r="CA23" s="526"/>
      <c r="CB23" s="526"/>
      <c r="CC23" s="526"/>
      <c r="CD23" s="526"/>
      <c r="CE23" s="526"/>
      <c r="CF23" s="527"/>
      <c r="CG23" s="525"/>
      <c r="CH23" s="526"/>
      <c r="CI23" s="526"/>
      <c r="CJ23" s="526"/>
      <c r="CK23" s="526"/>
      <c r="CL23" s="526"/>
      <c r="CM23" s="526"/>
      <c r="CN23" s="527"/>
      <c r="CO23" s="525"/>
      <c r="CP23" s="526"/>
      <c r="CQ23" s="526"/>
      <c r="CR23" s="526"/>
      <c r="CS23" s="526"/>
      <c r="CT23" s="526"/>
      <c r="CU23" s="526"/>
      <c r="CV23" s="527"/>
      <c r="CW23" s="525"/>
      <c r="CX23" s="526"/>
      <c r="CY23" s="526"/>
      <c r="CZ23" s="526"/>
      <c r="DA23" s="526"/>
      <c r="DB23" s="526"/>
      <c r="DC23" s="527"/>
      <c r="DD23" s="525"/>
      <c r="DE23" s="526"/>
      <c r="DF23" s="526"/>
      <c r="DG23" s="526"/>
      <c r="DH23" s="526"/>
      <c r="DI23" s="526"/>
      <c r="DJ23" s="526"/>
      <c r="DK23" s="526"/>
      <c r="DL23" s="526"/>
      <c r="DM23" s="526"/>
      <c r="DN23" s="527"/>
      <c r="DO23" s="525"/>
      <c r="DP23" s="526"/>
      <c r="DQ23" s="526"/>
      <c r="DR23" s="526"/>
      <c r="DS23" s="526"/>
      <c r="DT23" s="526"/>
      <c r="DU23" s="526"/>
      <c r="DV23" s="526"/>
      <c r="DW23" s="526"/>
      <c r="DX23" s="526"/>
      <c r="DY23" s="527"/>
      <c r="DZ23" s="525"/>
      <c r="EA23" s="526"/>
      <c r="EB23" s="526"/>
      <c r="EC23" s="526"/>
      <c r="ED23" s="526"/>
      <c r="EE23" s="526"/>
      <c r="EF23" s="526"/>
      <c r="EG23" s="527"/>
      <c r="EH23" s="525"/>
      <c r="EI23" s="526"/>
      <c r="EJ23" s="526"/>
      <c r="EK23" s="526"/>
      <c r="EL23" s="526"/>
      <c r="EM23" s="526"/>
      <c r="EN23" s="527"/>
      <c r="EO23" s="525"/>
      <c r="EP23" s="526"/>
      <c r="EQ23" s="526"/>
      <c r="ER23" s="526"/>
      <c r="ES23" s="526"/>
      <c r="ET23" s="526"/>
      <c r="EU23" s="527"/>
      <c r="EV23" s="525"/>
      <c r="EW23" s="526"/>
      <c r="EX23" s="526"/>
      <c r="EY23" s="526"/>
      <c r="EZ23" s="526"/>
      <c r="FA23" s="526"/>
      <c r="FB23" s="526"/>
      <c r="FC23" s="527"/>
      <c r="FD23" s="525"/>
      <c r="FE23" s="526"/>
      <c r="FF23" s="526"/>
      <c r="FG23" s="526"/>
      <c r="FH23" s="526"/>
      <c r="FI23" s="526"/>
      <c r="FJ23" s="526"/>
      <c r="FK23" s="527"/>
    </row>
    <row r="24" spans="1:167" s="47" customFormat="1" ht="27.75" customHeight="1" x14ac:dyDescent="0.2">
      <c r="A24" s="483" t="s">
        <v>5</v>
      </c>
      <c r="B24" s="483"/>
      <c r="C24" s="483"/>
      <c r="D24" s="483"/>
      <c r="E24" s="483"/>
      <c r="F24" s="46"/>
      <c r="G24" s="484" t="s">
        <v>879</v>
      </c>
      <c r="H24" s="484"/>
      <c r="I24" s="484"/>
      <c r="J24" s="484"/>
      <c r="K24" s="484"/>
      <c r="L24" s="484"/>
      <c r="M24" s="484"/>
      <c r="N24" s="484"/>
      <c r="O24" s="484"/>
      <c r="P24" s="484"/>
      <c r="Q24" s="484"/>
      <c r="R24" s="484"/>
      <c r="S24" s="484"/>
      <c r="T24" s="484"/>
      <c r="U24" s="484"/>
      <c r="V24" s="484"/>
      <c r="W24" s="484"/>
      <c r="X24" s="484"/>
      <c r="Y24" s="484"/>
      <c r="Z24" s="484"/>
      <c r="AA24" s="484"/>
      <c r="AB24" s="484"/>
      <c r="AC24" s="484"/>
      <c r="AD24" s="484"/>
      <c r="AE24" s="484"/>
      <c r="AF24" s="484"/>
      <c r="AG24" s="484"/>
      <c r="AH24" s="484"/>
      <c r="AI24" s="484"/>
      <c r="AJ24" s="484"/>
      <c r="AK24" s="484"/>
      <c r="AL24" s="484"/>
      <c r="AM24" s="484"/>
      <c r="AN24" s="484"/>
      <c r="AO24" s="485"/>
      <c r="AP24" s="486"/>
      <c r="AQ24" s="486"/>
      <c r="AR24" s="486"/>
      <c r="AS24" s="486"/>
      <c r="AT24" s="486"/>
      <c r="AU24" s="486"/>
      <c r="AV24" s="486"/>
      <c r="AW24" s="472">
        <v>0</v>
      </c>
      <c r="AX24" s="473"/>
      <c r="AY24" s="473"/>
      <c r="AZ24" s="473"/>
      <c r="BA24" s="473"/>
      <c r="BB24" s="473"/>
      <c r="BC24" s="474"/>
      <c r="BD24" s="472">
        <v>0</v>
      </c>
      <c r="BE24" s="473"/>
      <c r="BF24" s="473"/>
      <c r="BG24" s="473"/>
      <c r="BH24" s="473"/>
      <c r="BI24" s="473"/>
      <c r="BJ24" s="474"/>
      <c r="BK24" s="472">
        <v>0</v>
      </c>
      <c r="BL24" s="473"/>
      <c r="BM24" s="473"/>
      <c r="BN24" s="473"/>
      <c r="BO24" s="473"/>
      <c r="BP24" s="473"/>
      <c r="BQ24" s="474"/>
      <c r="BR24" s="472">
        <v>0</v>
      </c>
      <c r="BS24" s="473"/>
      <c r="BT24" s="473"/>
      <c r="BU24" s="473"/>
      <c r="BV24" s="473"/>
      <c r="BW24" s="473"/>
      <c r="BX24" s="474"/>
      <c r="BY24" s="472">
        <v>0</v>
      </c>
      <c r="BZ24" s="473"/>
      <c r="CA24" s="473"/>
      <c r="CB24" s="473"/>
      <c r="CC24" s="473"/>
      <c r="CD24" s="473"/>
      <c r="CE24" s="473"/>
      <c r="CF24" s="474"/>
      <c r="CG24" s="472">
        <v>0</v>
      </c>
      <c r="CH24" s="473"/>
      <c r="CI24" s="473"/>
      <c r="CJ24" s="473"/>
      <c r="CK24" s="473"/>
      <c r="CL24" s="473"/>
      <c r="CM24" s="473"/>
      <c r="CN24" s="474"/>
      <c r="CO24" s="472">
        <v>0</v>
      </c>
      <c r="CP24" s="473"/>
      <c r="CQ24" s="473"/>
      <c r="CR24" s="473"/>
      <c r="CS24" s="473"/>
      <c r="CT24" s="473"/>
      <c r="CU24" s="473"/>
      <c r="CV24" s="474"/>
      <c r="CW24" s="472">
        <v>0</v>
      </c>
      <c r="CX24" s="473"/>
      <c r="CY24" s="473"/>
      <c r="CZ24" s="473"/>
      <c r="DA24" s="473"/>
      <c r="DB24" s="473"/>
      <c r="DC24" s="474"/>
      <c r="DD24" s="472">
        <v>0</v>
      </c>
      <c r="DE24" s="473"/>
      <c r="DF24" s="473"/>
      <c r="DG24" s="473"/>
      <c r="DH24" s="473"/>
      <c r="DI24" s="473"/>
      <c r="DJ24" s="473"/>
      <c r="DK24" s="473"/>
      <c r="DL24" s="473"/>
      <c r="DM24" s="473"/>
      <c r="DN24" s="474"/>
      <c r="DO24" s="472">
        <v>0</v>
      </c>
      <c r="DP24" s="473"/>
      <c r="DQ24" s="473"/>
      <c r="DR24" s="473"/>
      <c r="DS24" s="473"/>
      <c r="DT24" s="473"/>
      <c r="DU24" s="473"/>
      <c r="DV24" s="473"/>
      <c r="DW24" s="473"/>
      <c r="DX24" s="473"/>
      <c r="DY24" s="474"/>
      <c r="DZ24" s="472">
        <v>0</v>
      </c>
      <c r="EA24" s="473"/>
      <c r="EB24" s="473"/>
      <c r="EC24" s="473"/>
      <c r="ED24" s="473"/>
      <c r="EE24" s="473"/>
      <c r="EF24" s="473"/>
      <c r="EG24" s="474"/>
      <c r="EH24" s="472">
        <v>0</v>
      </c>
      <c r="EI24" s="473"/>
      <c r="EJ24" s="473"/>
      <c r="EK24" s="473"/>
      <c r="EL24" s="473"/>
      <c r="EM24" s="473"/>
      <c r="EN24" s="474"/>
      <c r="EO24" s="472">
        <v>0</v>
      </c>
      <c r="EP24" s="473"/>
      <c r="EQ24" s="473"/>
      <c r="ER24" s="473"/>
      <c r="ES24" s="473"/>
      <c r="ET24" s="473"/>
      <c r="EU24" s="474"/>
      <c r="EV24" s="472">
        <v>0</v>
      </c>
      <c r="EW24" s="473"/>
      <c r="EX24" s="473"/>
      <c r="EY24" s="473"/>
      <c r="EZ24" s="473"/>
      <c r="FA24" s="473"/>
      <c r="FB24" s="473"/>
      <c r="FC24" s="474"/>
      <c r="FD24" s="472">
        <v>0</v>
      </c>
      <c r="FE24" s="473"/>
      <c r="FF24" s="473"/>
      <c r="FG24" s="473"/>
      <c r="FH24" s="473"/>
      <c r="FI24" s="473"/>
      <c r="FJ24" s="473"/>
      <c r="FK24" s="474"/>
    </row>
    <row r="25" spans="1:167" s="47" customFormat="1" ht="27.75" customHeight="1" x14ac:dyDescent="0.2">
      <c r="A25" s="483" t="s">
        <v>6</v>
      </c>
      <c r="B25" s="483"/>
      <c r="C25" s="483"/>
      <c r="D25" s="483"/>
      <c r="E25" s="483"/>
      <c r="F25" s="46"/>
      <c r="G25" s="484" t="s">
        <v>880</v>
      </c>
      <c r="H25" s="484"/>
      <c r="I25" s="484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4"/>
      <c r="AB25" s="484"/>
      <c r="AC25" s="484"/>
      <c r="AD25" s="484"/>
      <c r="AE25" s="484"/>
      <c r="AF25" s="484"/>
      <c r="AG25" s="484"/>
      <c r="AH25" s="484"/>
      <c r="AI25" s="484"/>
      <c r="AJ25" s="484"/>
      <c r="AK25" s="484"/>
      <c r="AL25" s="484"/>
      <c r="AM25" s="484"/>
      <c r="AN25" s="484"/>
      <c r="AO25" s="485"/>
      <c r="AP25" s="486"/>
      <c r="AQ25" s="486"/>
      <c r="AR25" s="486"/>
      <c r="AS25" s="486"/>
      <c r="AT25" s="486"/>
      <c r="AU25" s="486"/>
      <c r="AV25" s="486"/>
      <c r="AW25" s="472">
        <v>0</v>
      </c>
      <c r="AX25" s="473"/>
      <c r="AY25" s="473"/>
      <c r="AZ25" s="473"/>
      <c r="BA25" s="473"/>
      <c r="BB25" s="473"/>
      <c r="BC25" s="474"/>
      <c r="BD25" s="472">
        <v>0</v>
      </c>
      <c r="BE25" s="473"/>
      <c r="BF25" s="473"/>
      <c r="BG25" s="473"/>
      <c r="BH25" s="473"/>
      <c r="BI25" s="473"/>
      <c r="BJ25" s="474"/>
      <c r="BK25" s="472">
        <v>0</v>
      </c>
      <c r="BL25" s="473"/>
      <c r="BM25" s="473"/>
      <c r="BN25" s="473"/>
      <c r="BO25" s="473"/>
      <c r="BP25" s="473"/>
      <c r="BQ25" s="474"/>
      <c r="BR25" s="472">
        <v>0</v>
      </c>
      <c r="BS25" s="473"/>
      <c r="BT25" s="473"/>
      <c r="BU25" s="473"/>
      <c r="BV25" s="473"/>
      <c r="BW25" s="473"/>
      <c r="BX25" s="474"/>
      <c r="BY25" s="472">
        <v>0</v>
      </c>
      <c r="BZ25" s="473"/>
      <c r="CA25" s="473"/>
      <c r="CB25" s="473"/>
      <c r="CC25" s="473"/>
      <c r="CD25" s="473"/>
      <c r="CE25" s="473"/>
      <c r="CF25" s="474"/>
      <c r="CG25" s="472">
        <v>0</v>
      </c>
      <c r="CH25" s="473"/>
      <c r="CI25" s="473"/>
      <c r="CJ25" s="473"/>
      <c r="CK25" s="473"/>
      <c r="CL25" s="473"/>
      <c r="CM25" s="473"/>
      <c r="CN25" s="474"/>
      <c r="CO25" s="472">
        <v>0</v>
      </c>
      <c r="CP25" s="473"/>
      <c r="CQ25" s="473"/>
      <c r="CR25" s="473"/>
      <c r="CS25" s="473"/>
      <c r="CT25" s="473"/>
      <c r="CU25" s="473"/>
      <c r="CV25" s="474"/>
      <c r="CW25" s="472">
        <v>0</v>
      </c>
      <c r="CX25" s="473"/>
      <c r="CY25" s="473"/>
      <c r="CZ25" s="473"/>
      <c r="DA25" s="473"/>
      <c r="DB25" s="473"/>
      <c r="DC25" s="474"/>
      <c r="DD25" s="472">
        <v>0</v>
      </c>
      <c r="DE25" s="473"/>
      <c r="DF25" s="473"/>
      <c r="DG25" s="473"/>
      <c r="DH25" s="473"/>
      <c r="DI25" s="473"/>
      <c r="DJ25" s="473"/>
      <c r="DK25" s="473"/>
      <c r="DL25" s="473"/>
      <c r="DM25" s="473"/>
      <c r="DN25" s="474"/>
      <c r="DO25" s="472">
        <v>0</v>
      </c>
      <c r="DP25" s="473"/>
      <c r="DQ25" s="473"/>
      <c r="DR25" s="473"/>
      <c r="DS25" s="473"/>
      <c r="DT25" s="473"/>
      <c r="DU25" s="473"/>
      <c r="DV25" s="473"/>
      <c r="DW25" s="473"/>
      <c r="DX25" s="473"/>
      <c r="DY25" s="474"/>
      <c r="DZ25" s="472">
        <v>0</v>
      </c>
      <c r="EA25" s="473"/>
      <c r="EB25" s="473"/>
      <c r="EC25" s="473"/>
      <c r="ED25" s="473"/>
      <c r="EE25" s="473"/>
      <c r="EF25" s="473"/>
      <c r="EG25" s="474"/>
      <c r="EH25" s="472">
        <v>0</v>
      </c>
      <c r="EI25" s="473"/>
      <c r="EJ25" s="473"/>
      <c r="EK25" s="473"/>
      <c r="EL25" s="473"/>
      <c r="EM25" s="473"/>
      <c r="EN25" s="474"/>
      <c r="EO25" s="472">
        <v>0</v>
      </c>
      <c r="EP25" s="473"/>
      <c r="EQ25" s="473"/>
      <c r="ER25" s="473"/>
      <c r="ES25" s="473"/>
      <c r="ET25" s="473"/>
      <c r="EU25" s="474"/>
      <c r="EV25" s="472">
        <v>0</v>
      </c>
      <c r="EW25" s="473"/>
      <c r="EX25" s="473"/>
      <c r="EY25" s="473"/>
      <c r="EZ25" s="473"/>
      <c r="FA25" s="473"/>
      <c r="FB25" s="473"/>
      <c r="FC25" s="474"/>
      <c r="FD25" s="472">
        <v>0</v>
      </c>
      <c r="FE25" s="473"/>
      <c r="FF25" s="473"/>
      <c r="FG25" s="473"/>
      <c r="FH25" s="473"/>
      <c r="FI25" s="473"/>
      <c r="FJ25" s="473"/>
      <c r="FK25" s="474"/>
    </row>
    <row r="26" spans="1:167" s="42" customFormat="1" ht="12.75" x14ac:dyDescent="0.2">
      <c r="A26" s="510" t="s">
        <v>7</v>
      </c>
      <c r="B26" s="511"/>
      <c r="C26" s="511"/>
      <c r="D26" s="511"/>
      <c r="E26" s="512"/>
      <c r="F26" s="37"/>
      <c r="G26" s="38" t="s">
        <v>878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516" t="s">
        <v>881</v>
      </c>
      <c r="S26" s="516"/>
      <c r="T26" s="516"/>
      <c r="U26" s="516"/>
      <c r="V26" s="38"/>
      <c r="W26" s="516" t="s">
        <v>881</v>
      </c>
      <c r="X26" s="516"/>
      <c r="Y26" s="516"/>
      <c r="Z26" s="516"/>
      <c r="AA26" s="516"/>
      <c r="AB26" s="516"/>
      <c r="AC26" s="516"/>
      <c r="AD26" s="516"/>
      <c r="AE26" s="516"/>
      <c r="AF26" s="517" t="s">
        <v>92</v>
      </c>
      <c r="AG26" s="517"/>
      <c r="AH26" s="517"/>
      <c r="AI26" s="518" t="s">
        <v>101</v>
      </c>
      <c r="AJ26" s="518"/>
      <c r="AK26" s="518"/>
      <c r="AL26" s="39" t="s">
        <v>882</v>
      </c>
      <c r="AM26" s="40"/>
      <c r="AN26" s="40"/>
      <c r="AO26" s="41"/>
      <c r="AP26" s="519"/>
      <c r="AQ26" s="520"/>
      <c r="AR26" s="520"/>
      <c r="AS26" s="520"/>
      <c r="AT26" s="520"/>
      <c r="AU26" s="520"/>
      <c r="AV26" s="521"/>
      <c r="AW26" s="502">
        <v>27510000</v>
      </c>
      <c r="AX26" s="503"/>
      <c r="AY26" s="503"/>
      <c r="AZ26" s="503"/>
      <c r="BA26" s="503"/>
      <c r="BB26" s="503"/>
      <c r="BC26" s="504"/>
      <c r="BD26" s="502">
        <v>1000000</v>
      </c>
      <c r="BE26" s="503"/>
      <c r="BF26" s="503"/>
      <c r="BG26" s="503"/>
      <c r="BH26" s="503"/>
      <c r="BI26" s="503"/>
      <c r="BJ26" s="504"/>
      <c r="BK26" s="502">
        <v>0</v>
      </c>
      <c r="BL26" s="503"/>
      <c r="BM26" s="503"/>
      <c r="BN26" s="503"/>
      <c r="BO26" s="503"/>
      <c r="BP26" s="503"/>
      <c r="BQ26" s="504"/>
      <c r="BR26" s="502">
        <v>0</v>
      </c>
      <c r="BS26" s="503"/>
      <c r="BT26" s="503"/>
      <c r="BU26" s="503"/>
      <c r="BV26" s="503"/>
      <c r="BW26" s="503"/>
      <c r="BX26" s="504"/>
      <c r="BY26" s="502">
        <v>0</v>
      </c>
      <c r="BZ26" s="503"/>
      <c r="CA26" s="503"/>
      <c r="CB26" s="503"/>
      <c r="CC26" s="503"/>
      <c r="CD26" s="503"/>
      <c r="CE26" s="503"/>
      <c r="CF26" s="504"/>
      <c r="CG26" s="502">
        <v>0</v>
      </c>
      <c r="CH26" s="503"/>
      <c r="CI26" s="503"/>
      <c r="CJ26" s="503"/>
      <c r="CK26" s="503"/>
      <c r="CL26" s="503"/>
      <c r="CM26" s="503"/>
      <c r="CN26" s="504"/>
      <c r="CO26" s="502">
        <v>0</v>
      </c>
      <c r="CP26" s="503"/>
      <c r="CQ26" s="503"/>
      <c r="CR26" s="503"/>
      <c r="CS26" s="503"/>
      <c r="CT26" s="503"/>
      <c r="CU26" s="503"/>
      <c r="CV26" s="504"/>
      <c r="CW26" s="502">
        <v>0</v>
      </c>
      <c r="CX26" s="503"/>
      <c r="CY26" s="503"/>
      <c r="CZ26" s="503"/>
      <c r="DA26" s="503"/>
      <c r="DB26" s="503"/>
      <c r="DC26" s="504"/>
      <c r="DD26" s="502">
        <v>0</v>
      </c>
      <c r="DE26" s="503"/>
      <c r="DF26" s="503"/>
      <c r="DG26" s="503"/>
      <c r="DH26" s="503"/>
      <c r="DI26" s="503"/>
      <c r="DJ26" s="503"/>
      <c r="DK26" s="503"/>
      <c r="DL26" s="503"/>
      <c r="DM26" s="503"/>
      <c r="DN26" s="504"/>
      <c r="DO26" s="502">
        <v>0</v>
      </c>
      <c r="DP26" s="503"/>
      <c r="DQ26" s="503"/>
      <c r="DR26" s="503"/>
      <c r="DS26" s="503"/>
      <c r="DT26" s="503"/>
      <c r="DU26" s="503"/>
      <c r="DV26" s="503"/>
      <c r="DW26" s="503"/>
      <c r="DX26" s="503"/>
      <c r="DY26" s="504"/>
      <c r="DZ26" s="502">
        <v>0</v>
      </c>
      <c r="EA26" s="503"/>
      <c r="EB26" s="503"/>
      <c r="EC26" s="503"/>
      <c r="ED26" s="503"/>
      <c r="EE26" s="503"/>
      <c r="EF26" s="503"/>
      <c r="EG26" s="504"/>
      <c r="EH26" s="502">
        <v>0</v>
      </c>
      <c r="EI26" s="503"/>
      <c r="EJ26" s="503"/>
      <c r="EK26" s="503"/>
      <c r="EL26" s="503"/>
      <c r="EM26" s="503"/>
      <c r="EN26" s="504"/>
      <c r="EO26" s="502">
        <v>0</v>
      </c>
      <c r="EP26" s="503"/>
      <c r="EQ26" s="503"/>
      <c r="ER26" s="503"/>
      <c r="ES26" s="503"/>
      <c r="ET26" s="503"/>
      <c r="EU26" s="504"/>
      <c r="EV26" s="502">
        <v>1097857.4700000002</v>
      </c>
      <c r="EW26" s="503"/>
      <c r="EX26" s="503"/>
      <c r="EY26" s="503"/>
      <c r="EZ26" s="503"/>
      <c r="FA26" s="503"/>
      <c r="FB26" s="503"/>
      <c r="FC26" s="504"/>
      <c r="FD26" s="502">
        <v>29607857.469999999</v>
      </c>
      <c r="FE26" s="503"/>
      <c r="FF26" s="503"/>
      <c r="FG26" s="503"/>
      <c r="FH26" s="503"/>
      <c r="FI26" s="503"/>
      <c r="FJ26" s="503"/>
      <c r="FK26" s="504"/>
    </row>
    <row r="27" spans="1:167" s="47" customFormat="1" ht="15" customHeight="1" x14ac:dyDescent="0.2">
      <c r="A27" s="513"/>
      <c r="B27" s="514"/>
      <c r="C27" s="514"/>
      <c r="D27" s="514"/>
      <c r="E27" s="515"/>
      <c r="F27" s="253"/>
      <c r="G27" s="508" t="s">
        <v>883</v>
      </c>
      <c r="H27" s="508"/>
      <c r="I27" s="508"/>
      <c r="J27" s="508"/>
      <c r="K27" s="508"/>
      <c r="L27" s="508"/>
      <c r="M27" s="508"/>
      <c r="N27" s="508"/>
      <c r="O27" s="508"/>
      <c r="P27" s="508"/>
      <c r="Q27" s="508"/>
      <c r="R27" s="508"/>
      <c r="S27" s="508"/>
      <c r="T27" s="508"/>
      <c r="U27" s="508"/>
      <c r="V27" s="508"/>
      <c r="W27" s="508"/>
      <c r="X27" s="508"/>
      <c r="Y27" s="508"/>
      <c r="Z27" s="508"/>
      <c r="AA27" s="508"/>
      <c r="AB27" s="508"/>
      <c r="AC27" s="508"/>
      <c r="AD27" s="508"/>
      <c r="AE27" s="508"/>
      <c r="AF27" s="508"/>
      <c r="AG27" s="508"/>
      <c r="AH27" s="508"/>
      <c r="AI27" s="508"/>
      <c r="AJ27" s="508"/>
      <c r="AK27" s="508"/>
      <c r="AL27" s="508"/>
      <c r="AM27" s="508"/>
      <c r="AN27" s="508"/>
      <c r="AO27" s="509"/>
      <c r="AP27" s="522"/>
      <c r="AQ27" s="523"/>
      <c r="AR27" s="523"/>
      <c r="AS27" s="523"/>
      <c r="AT27" s="523"/>
      <c r="AU27" s="523"/>
      <c r="AV27" s="524"/>
      <c r="AW27" s="505"/>
      <c r="AX27" s="506"/>
      <c r="AY27" s="506"/>
      <c r="AZ27" s="506"/>
      <c r="BA27" s="506"/>
      <c r="BB27" s="506"/>
      <c r="BC27" s="507"/>
      <c r="BD27" s="505"/>
      <c r="BE27" s="506"/>
      <c r="BF27" s="506"/>
      <c r="BG27" s="506"/>
      <c r="BH27" s="506"/>
      <c r="BI27" s="506"/>
      <c r="BJ27" s="507"/>
      <c r="BK27" s="505"/>
      <c r="BL27" s="506"/>
      <c r="BM27" s="506"/>
      <c r="BN27" s="506"/>
      <c r="BO27" s="506"/>
      <c r="BP27" s="506"/>
      <c r="BQ27" s="507"/>
      <c r="BR27" s="505"/>
      <c r="BS27" s="506"/>
      <c r="BT27" s="506"/>
      <c r="BU27" s="506"/>
      <c r="BV27" s="506"/>
      <c r="BW27" s="506"/>
      <c r="BX27" s="507"/>
      <c r="BY27" s="505"/>
      <c r="BZ27" s="506"/>
      <c r="CA27" s="506"/>
      <c r="CB27" s="506"/>
      <c r="CC27" s="506"/>
      <c r="CD27" s="506"/>
      <c r="CE27" s="506"/>
      <c r="CF27" s="507"/>
      <c r="CG27" s="505"/>
      <c r="CH27" s="506"/>
      <c r="CI27" s="506"/>
      <c r="CJ27" s="506"/>
      <c r="CK27" s="506"/>
      <c r="CL27" s="506"/>
      <c r="CM27" s="506"/>
      <c r="CN27" s="507"/>
      <c r="CO27" s="505"/>
      <c r="CP27" s="506"/>
      <c r="CQ27" s="506"/>
      <c r="CR27" s="506"/>
      <c r="CS27" s="506"/>
      <c r="CT27" s="506"/>
      <c r="CU27" s="506"/>
      <c r="CV27" s="507"/>
      <c r="CW27" s="505"/>
      <c r="CX27" s="506"/>
      <c r="CY27" s="506"/>
      <c r="CZ27" s="506"/>
      <c r="DA27" s="506"/>
      <c r="DB27" s="506"/>
      <c r="DC27" s="507"/>
      <c r="DD27" s="505"/>
      <c r="DE27" s="506"/>
      <c r="DF27" s="506"/>
      <c r="DG27" s="506"/>
      <c r="DH27" s="506"/>
      <c r="DI27" s="506"/>
      <c r="DJ27" s="506"/>
      <c r="DK27" s="506"/>
      <c r="DL27" s="506"/>
      <c r="DM27" s="506"/>
      <c r="DN27" s="507"/>
      <c r="DO27" s="505"/>
      <c r="DP27" s="506"/>
      <c r="DQ27" s="506"/>
      <c r="DR27" s="506"/>
      <c r="DS27" s="506"/>
      <c r="DT27" s="506"/>
      <c r="DU27" s="506"/>
      <c r="DV27" s="506"/>
      <c r="DW27" s="506"/>
      <c r="DX27" s="506"/>
      <c r="DY27" s="507"/>
      <c r="DZ27" s="505"/>
      <c r="EA27" s="506"/>
      <c r="EB27" s="506"/>
      <c r="EC27" s="506"/>
      <c r="ED27" s="506"/>
      <c r="EE27" s="506"/>
      <c r="EF27" s="506"/>
      <c r="EG27" s="507"/>
      <c r="EH27" s="505"/>
      <c r="EI27" s="506"/>
      <c r="EJ27" s="506"/>
      <c r="EK27" s="506"/>
      <c r="EL27" s="506"/>
      <c r="EM27" s="506"/>
      <c r="EN27" s="507"/>
      <c r="EO27" s="505"/>
      <c r="EP27" s="506"/>
      <c r="EQ27" s="506"/>
      <c r="ER27" s="506"/>
      <c r="ES27" s="506"/>
      <c r="ET27" s="506"/>
      <c r="EU27" s="507"/>
      <c r="EV27" s="505"/>
      <c r="EW27" s="506"/>
      <c r="EX27" s="506"/>
      <c r="EY27" s="506"/>
      <c r="EZ27" s="506"/>
      <c r="FA27" s="506"/>
      <c r="FB27" s="506"/>
      <c r="FC27" s="507"/>
      <c r="FD27" s="525"/>
      <c r="FE27" s="526"/>
      <c r="FF27" s="526"/>
      <c r="FG27" s="526"/>
      <c r="FH27" s="526"/>
      <c r="FI27" s="526"/>
      <c r="FJ27" s="526"/>
      <c r="FK27" s="527"/>
    </row>
    <row r="28" spans="1:167" s="47" customFormat="1" ht="27.75" customHeight="1" x14ac:dyDescent="0.2">
      <c r="A28" s="483" t="s">
        <v>17</v>
      </c>
      <c r="B28" s="483"/>
      <c r="C28" s="483"/>
      <c r="D28" s="483"/>
      <c r="E28" s="483"/>
      <c r="F28" s="46"/>
      <c r="G28" s="484" t="s">
        <v>672</v>
      </c>
      <c r="H28" s="484"/>
      <c r="I28" s="484"/>
      <c r="J28" s="484"/>
      <c r="K28" s="484"/>
      <c r="L28" s="484"/>
      <c r="M28" s="484"/>
      <c r="N28" s="484"/>
      <c r="O28" s="484"/>
      <c r="P28" s="484"/>
      <c r="Q28" s="484"/>
      <c r="R28" s="484"/>
      <c r="S28" s="484"/>
      <c r="T28" s="484"/>
      <c r="U28" s="484"/>
      <c r="V28" s="484"/>
      <c r="W28" s="484"/>
      <c r="X28" s="484"/>
      <c r="Y28" s="484"/>
      <c r="Z28" s="484"/>
      <c r="AA28" s="484"/>
      <c r="AB28" s="484"/>
      <c r="AC28" s="484"/>
      <c r="AD28" s="484"/>
      <c r="AE28" s="484"/>
      <c r="AF28" s="484"/>
      <c r="AG28" s="484"/>
      <c r="AH28" s="484"/>
      <c r="AI28" s="484"/>
      <c r="AJ28" s="484"/>
      <c r="AK28" s="484"/>
      <c r="AL28" s="484"/>
      <c r="AM28" s="484"/>
      <c r="AN28" s="484"/>
      <c r="AO28" s="485"/>
      <c r="AP28" s="486"/>
      <c r="AQ28" s="486"/>
      <c r="AR28" s="486"/>
      <c r="AS28" s="486"/>
      <c r="AT28" s="486"/>
      <c r="AU28" s="486"/>
      <c r="AV28" s="486"/>
      <c r="AW28" s="472">
        <v>0</v>
      </c>
      <c r="AX28" s="473"/>
      <c r="AY28" s="473"/>
      <c r="AZ28" s="473"/>
      <c r="BA28" s="473"/>
      <c r="BB28" s="473"/>
      <c r="BC28" s="474"/>
      <c r="BD28" s="472">
        <v>0</v>
      </c>
      <c r="BE28" s="473"/>
      <c r="BF28" s="473"/>
      <c r="BG28" s="473"/>
      <c r="BH28" s="473"/>
      <c r="BI28" s="473"/>
      <c r="BJ28" s="474"/>
      <c r="BK28" s="472">
        <v>0</v>
      </c>
      <c r="BL28" s="473"/>
      <c r="BM28" s="473"/>
      <c r="BN28" s="473"/>
      <c r="BO28" s="473"/>
      <c r="BP28" s="473"/>
      <c r="BQ28" s="474"/>
      <c r="BR28" s="472">
        <v>0</v>
      </c>
      <c r="BS28" s="473"/>
      <c r="BT28" s="473"/>
      <c r="BU28" s="473"/>
      <c r="BV28" s="473"/>
      <c r="BW28" s="473"/>
      <c r="BX28" s="474"/>
      <c r="BY28" s="472">
        <v>0</v>
      </c>
      <c r="BZ28" s="473"/>
      <c r="CA28" s="473"/>
      <c r="CB28" s="473"/>
      <c r="CC28" s="473"/>
      <c r="CD28" s="473"/>
      <c r="CE28" s="473"/>
      <c r="CF28" s="474"/>
      <c r="CG28" s="472">
        <v>0</v>
      </c>
      <c r="CH28" s="473"/>
      <c r="CI28" s="473"/>
      <c r="CJ28" s="473"/>
      <c r="CK28" s="473"/>
      <c r="CL28" s="473"/>
      <c r="CM28" s="473"/>
      <c r="CN28" s="474"/>
      <c r="CO28" s="472">
        <v>0</v>
      </c>
      <c r="CP28" s="473"/>
      <c r="CQ28" s="473"/>
      <c r="CR28" s="473"/>
      <c r="CS28" s="473"/>
      <c r="CT28" s="473"/>
      <c r="CU28" s="473"/>
      <c r="CV28" s="474"/>
      <c r="CW28" s="472">
        <v>0</v>
      </c>
      <c r="CX28" s="473"/>
      <c r="CY28" s="473"/>
      <c r="CZ28" s="473"/>
      <c r="DA28" s="473"/>
      <c r="DB28" s="473"/>
      <c r="DC28" s="474"/>
      <c r="DD28" s="472">
        <v>0</v>
      </c>
      <c r="DE28" s="473"/>
      <c r="DF28" s="473"/>
      <c r="DG28" s="473"/>
      <c r="DH28" s="473"/>
      <c r="DI28" s="473"/>
      <c r="DJ28" s="473"/>
      <c r="DK28" s="473"/>
      <c r="DL28" s="473"/>
      <c r="DM28" s="473"/>
      <c r="DN28" s="474"/>
      <c r="DO28" s="472">
        <v>0</v>
      </c>
      <c r="DP28" s="473"/>
      <c r="DQ28" s="473"/>
      <c r="DR28" s="473"/>
      <c r="DS28" s="473"/>
      <c r="DT28" s="473"/>
      <c r="DU28" s="473"/>
      <c r="DV28" s="473"/>
      <c r="DW28" s="473"/>
      <c r="DX28" s="473"/>
      <c r="DY28" s="474"/>
      <c r="DZ28" s="472">
        <v>0</v>
      </c>
      <c r="EA28" s="473"/>
      <c r="EB28" s="473"/>
      <c r="EC28" s="473"/>
      <c r="ED28" s="473"/>
      <c r="EE28" s="473"/>
      <c r="EF28" s="473"/>
      <c r="EG28" s="474"/>
      <c r="EH28" s="472">
        <v>0</v>
      </c>
      <c r="EI28" s="473"/>
      <c r="EJ28" s="473"/>
      <c r="EK28" s="473"/>
      <c r="EL28" s="473"/>
      <c r="EM28" s="473"/>
      <c r="EN28" s="474"/>
      <c r="EO28" s="472">
        <v>0</v>
      </c>
      <c r="EP28" s="473"/>
      <c r="EQ28" s="473"/>
      <c r="ER28" s="473"/>
      <c r="ES28" s="473"/>
      <c r="ET28" s="473"/>
      <c r="EU28" s="474"/>
      <c r="EV28" s="472">
        <v>248205.67</v>
      </c>
      <c r="EW28" s="473"/>
      <c r="EX28" s="473"/>
      <c r="EY28" s="473"/>
      <c r="EZ28" s="473"/>
      <c r="FA28" s="473"/>
      <c r="FB28" s="473"/>
      <c r="FC28" s="474"/>
      <c r="FD28" s="472">
        <v>248205.67</v>
      </c>
      <c r="FE28" s="473"/>
      <c r="FF28" s="473"/>
      <c r="FG28" s="473"/>
      <c r="FH28" s="473"/>
      <c r="FI28" s="473"/>
      <c r="FJ28" s="473"/>
      <c r="FK28" s="474"/>
    </row>
    <row r="29" spans="1:167" s="47" customFormat="1" ht="42" hidden="1" customHeight="1" x14ac:dyDescent="0.2">
      <c r="A29" s="483" t="s">
        <v>8</v>
      </c>
      <c r="B29" s="483"/>
      <c r="C29" s="483"/>
      <c r="D29" s="483"/>
      <c r="E29" s="483"/>
      <c r="F29" s="46"/>
      <c r="G29" s="484" t="s">
        <v>884</v>
      </c>
      <c r="H29" s="484"/>
      <c r="I29" s="484"/>
      <c r="J29" s="484"/>
      <c r="K29" s="484"/>
      <c r="L29" s="484"/>
      <c r="M29" s="484"/>
      <c r="N29" s="484"/>
      <c r="O29" s="484"/>
      <c r="P29" s="484"/>
      <c r="Q29" s="484"/>
      <c r="R29" s="484"/>
      <c r="S29" s="484"/>
      <c r="T29" s="484"/>
      <c r="U29" s="484"/>
      <c r="V29" s="484"/>
      <c r="W29" s="484"/>
      <c r="X29" s="484"/>
      <c r="Y29" s="484"/>
      <c r="Z29" s="484"/>
      <c r="AA29" s="484"/>
      <c r="AB29" s="484"/>
      <c r="AC29" s="484"/>
      <c r="AD29" s="484"/>
      <c r="AE29" s="484"/>
      <c r="AF29" s="484"/>
      <c r="AG29" s="484"/>
      <c r="AH29" s="484"/>
      <c r="AI29" s="484"/>
      <c r="AJ29" s="484"/>
      <c r="AK29" s="484"/>
      <c r="AL29" s="484"/>
      <c r="AM29" s="484"/>
      <c r="AN29" s="484"/>
      <c r="AO29" s="485"/>
      <c r="AP29" s="486"/>
      <c r="AQ29" s="486"/>
      <c r="AR29" s="486"/>
      <c r="AS29" s="486"/>
      <c r="AT29" s="486"/>
      <c r="AU29" s="486"/>
      <c r="AV29" s="486"/>
      <c r="AW29" s="472">
        <v>0</v>
      </c>
      <c r="AX29" s="473"/>
      <c r="AY29" s="473"/>
      <c r="AZ29" s="473"/>
      <c r="BA29" s="473"/>
      <c r="BB29" s="473"/>
      <c r="BC29" s="474"/>
      <c r="BD29" s="472">
        <v>0</v>
      </c>
      <c r="BE29" s="473"/>
      <c r="BF29" s="473"/>
      <c r="BG29" s="473"/>
      <c r="BH29" s="473"/>
      <c r="BI29" s="473"/>
      <c r="BJ29" s="474"/>
      <c r="BK29" s="472">
        <v>0</v>
      </c>
      <c r="BL29" s="473"/>
      <c r="BM29" s="473"/>
      <c r="BN29" s="473"/>
      <c r="BO29" s="473"/>
      <c r="BP29" s="473"/>
      <c r="BQ29" s="474"/>
      <c r="BR29" s="472">
        <v>0</v>
      </c>
      <c r="BS29" s="473"/>
      <c r="BT29" s="473"/>
      <c r="BU29" s="473"/>
      <c r="BV29" s="473"/>
      <c r="BW29" s="473"/>
      <c r="BX29" s="474"/>
      <c r="BY29" s="472">
        <v>0</v>
      </c>
      <c r="BZ29" s="473"/>
      <c r="CA29" s="473"/>
      <c r="CB29" s="473"/>
      <c r="CC29" s="473"/>
      <c r="CD29" s="473"/>
      <c r="CE29" s="473"/>
      <c r="CF29" s="474"/>
      <c r="CG29" s="472">
        <v>0</v>
      </c>
      <c r="CH29" s="473"/>
      <c r="CI29" s="473"/>
      <c r="CJ29" s="473"/>
      <c r="CK29" s="473"/>
      <c r="CL29" s="473"/>
      <c r="CM29" s="473"/>
      <c r="CN29" s="474"/>
      <c r="CO29" s="472">
        <v>0</v>
      </c>
      <c r="CP29" s="473"/>
      <c r="CQ29" s="473"/>
      <c r="CR29" s="473"/>
      <c r="CS29" s="473"/>
      <c r="CT29" s="473"/>
      <c r="CU29" s="473"/>
      <c r="CV29" s="474"/>
      <c r="CW29" s="472">
        <v>0</v>
      </c>
      <c r="CX29" s="473"/>
      <c r="CY29" s="473"/>
      <c r="CZ29" s="473"/>
      <c r="DA29" s="473"/>
      <c r="DB29" s="473"/>
      <c r="DC29" s="474"/>
      <c r="DD29" s="472">
        <v>0</v>
      </c>
      <c r="DE29" s="473"/>
      <c r="DF29" s="473"/>
      <c r="DG29" s="473"/>
      <c r="DH29" s="473"/>
      <c r="DI29" s="473"/>
      <c r="DJ29" s="473"/>
      <c r="DK29" s="473"/>
      <c r="DL29" s="473"/>
      <c r="DM29" s="473"/>
      <c r="DN29" s="474"/>
      <c r="DO29" s="472">
        <v>0</v>
      </c>
      <c r="DP29" s="473"/>
      <c r="DQ29" s="473"/>
      <c r="DR29" s="473"/>
      <c r="DS29" s="473"/>
      <c r="DT29" s="473"/>
      <c r="DU29" s="473"/>
      <c r="DV29" s="473"/>
      <c r="DW29" s="473"/>
      <c r="DX29" s="473"/>
      <c r="DY29" s="474"/>
      <c r="DZ29" s="472">
        <v>0</v>
      </c>
      <c r="EA29" s="473"/>
      <c r="EB29" s="473"/>
      <c r="EC29" s="473"/>
      <c r="ED29" s="473"/>
      <c r="EE29" s="473"/>
      <c r="EF29" s="473"/>
      <c r="EG29" s="474"/>
      <c r="EH29" s="472">
        <v>0</v>
      </c>
      <c r="EI29" s="473"/>
      <c r="EJ29" s="473"/>
      <c r="EK29" s="473"/>
      <c r="EL29" s="473"/>
      <c r="EM29" s="473"/>
      <c r="EN29" s="474"/>
      <c r="EO29" s="472">
        <v>0</v>
      </c>
      <c r="EP29" s="473"/>
      <c r="EQ29" s="473"/>
      <c r="ER29" s="473"/>
      <c r="ES29" s="473"/>
      <c r="ET29" s="473"/>
      <c r="EU29" s="474"/>
      <c r="EV29" s="472">
        <v>0</v>
      </c>
      <c r="EW29" s="473"/>
      <c r="EX29" s="473"/>
      <c r="EY29" s="473"/>
      <c r="EZ29" s="473"/>
      <c r="FA29" s="473"/>
      <c r="FB29" s="473"/>
      <c r="FC29" s="474"/>
      <c r="FD29" s="472">
        <v>0</v>
      </c>
      <c r="FE29" s="473"/>
      <c r="FF29" s="473"/>
      <c r="FG29" s="473"/>
      <c r="FH29" s="473"/>
      <c r="FI29" s="473"/>
      <c r="FJ29" s="473"/>
      <c r="FK29" s="474"/>
    </row>
    <row r="30" spans="1:167" s="47" customFormat="1" ht="54.75" hidden="1" customHeight="1" x14ac:dyDescent="0.2">
      <c r="A30" s="483" t="s">
        <v>9</v>
      </c>
      <c r="B30" s="483"/>
      <c r="C30" s="483"/>
      <c r="D30" s="483"/>
      <c r="E30" s="483"/>
      <c r="F30" s="46"/>
      <c r="G30" s="484" t="s">
        <v>885</v>
      </c>
      <c r="H30" s="484"/>
      <c r="I30" s="484"/>
      <c r="J30" s="484"/>
      <c r="K30" s="484"/>
      <c r="L30" s="484"/>
      <c r="M30" s="484"/>
      <c r="N30" s="484"/>
      <c r="O30" s="484"/>
      <c r="P30" s="484"/>
      <c r="Q30" s="484"/>
      <c r="R30" s="484"/>
      <c r="S30" s="484"/>
      <c r="T30" s="484"/>
      <c r="U30" s="484"/>
      <c r="V30" s="484"/>
      <c r="W30" s="484"/>
      <c r="X30" s="484"/>
      <c r="Y30" s="484"/>
      <c r="Z30" s="484"/>
      <c r="AA30" s="484"/>
      <c r="AB30" s="484"/>
      <c r="AC30" s="484"/>
      <c r="AD30" s="484"/>
      <c r="AE30" s="484"/>
      <c r="AF30" s="484"/>
      <c r="AG30" s="484"/>
      <c r="AH30" s="484"/>
      <c r="AI30" s="484"/>
      <c r="AJ30" s="484"/>
      <c r="AK30" s="484"/>
      <c r="AL30" s="484"/>
      <c r="AM30" s="484"/>
      <c r="AN30" s="484"/>
      <c r="AO30" s="485"/>
      <c r="AP30" s="486"/>
      <c r="AQ30" s="486"/>
      <c r="AR30" s="486"/>
      <c r="AS30" s="486"/>
      <c r="AT30" s="486"/>
      <c r="AU30" s="486"/>
      <c r="AV30" s="486"/>
      <c r="AW30" s="472">
        <v>0</v>
      </c>
      <c r="AX30" s="473"/>
      <c r="AY30" s="473"/>
      <c r="AZ30" s="473"/>
      <c r="BA30" s="473"/>
      <c r="BB30" s="473"/>
      <c r="BC30" s="474"/>
      <c r="BD30" s="472">
        <v>0</v>
      </c>
      <c r="BE30" s="473"/>
      <c r="BF30" s="473"/>
      <c r="BG30" s="473"/>
      <c r="BH30" s="473"/>
      <c r="BI30" s="473"/>
      <c r="BJ30" s="474"/>
      <c r="BK30" s="472">
        <v>0</v>
      </c>
      <c r="BL30" s="473"/>
      <c r="BM30" s="473"/>
      <c r="BN30" s="473"/>
      <c r="BO30" s="473"/>
      <c r="BP30" s="473"/>
      <c r="BQ30" s="474"/>
      <c r="BR30" s="472">
        <v>0</v>
      </c>
      <c r="BS30" s="473"/>
      <c r="BT30" s="473"/>
      <c r="BU30" s="473"/>
      <c r="BV30" s="473"/>
      <c r="BW30" s="473"/>
      <c r="BX30" s="474"/>
      <c r="BY30" s="472">
        <v>0</v>
      </c>
      <c r="BZ30" s="473"/>
      <c r="CA30" s="473"/>
      <c r="CB30" s="473"/>
      <c r="CC30" s="473"/>
      <c r="CD30" s="473"/>
      <c r="CE30" s="473"/>
      <c r="CF30" s="474"/>
      <c r="CG30" s="472">
        <v>0</v>
      </c>
      <c r="CH30" s="473"/>
      <c r="CI30" s="473"/>
      <c r="CJ30" s="473"/>
      <c r="CK30" s="473"/>
      <c r="CL30" s="473"/>
      <c r="CM30" s="473"/>
      <c r="CN30" s="474"/>
      <c r="CO30" s="472">
        <v>0</v>
      </c>
      <c r="CP30" s="473"/>
      <c r="CQ30" s="473"/>
      <c r="CR30" s="473"/>
      <c r="CS30" s="473"/>
      <c r="CT30" s="473"/>
      <c r="CU30" s="473"/>
      <c r="CV30" s="474"/>
      <c r="CW30" s="472">
        <v>0</v>
      </c>
      <c r="CX30" s="473"/>
      <c r="CY30" s="473"/>
      <c r="CZ30" s="473"/>
      <c r="DA30" s="473"/>
      <c r="DB30" s="473"/>
      <c r="DC30" s="474"/>
      <c r="DD30" s="472">
        <v>0</v>
      </c>
      <c r="DE30" s="473"/>
      <c r="DF30" s="473"/>
      <c r="DG30" s="473"/>
      <c r="DH30" s="473"/>
      <c r="DI30" s="473"/>
      <c r="DJ30" s="473"/>
      <c r="DK30" s="473"/>
      <c r="DL30" s="473"/>
      <c r="DM30" s="473"/>
      <c r="DN30" s="474"/>
      <c r="DO30" s="472">
        <v>0</v>
      </c>
      <c r="DP30" s="473"/>
      <c r="DQ30" s="473"/>
      <c r="DR30" s="473"/>
      <c r="DS30" s="473"/>
      <c r="DT30" s="473"/>
      <c r="DU30" s="473"/>
      <c r="DV30" s="473"/>
      <c r="DW30" s="473"/>
      <c r="DX30" s="473"/>
      <c r="DY30" s="474"/>
      <c r="DZ30" s="472">
        <v>0</v>
      </c>
      <c r="EA30" s="473"/>
      <c r="EB30" s="473"/>
      <c r="EC30" s="473"/>
      <c r="ED30" s="473"/>
      <c r="EE30" s="473"/>
      <c r="EF30" s="473"/>
      <c r="EG30" s="474"/>
      <c r="EH30" s="472">
        <v>0</v>
      </c>
      <c r="EI30" s="473"/>
      <c r="EJ30" s="473"/>
      <c r="EK30" s="473"/>
      <c r="EL30" s="473"/>
      <c r="EM30" s="473"/>
      <c r="EN30" s="474"/>
      <c r="EO30" s="472">
        <v>0</v>
      </c>
      <c r="EP30" s="473"/>
      <c r="EQ30" s="473"/>
      <c r="ER30" s="473"/>
      <c r="ES30" s="473"/>
      <c r="ET30" s="473"/>
      <c r="EU30" s="474"/>
      <c r="EV30" s="472">
        <v>0</v>
      </c>
      <c r="EW30" s="473"/>
      <c r="EX30" s="473"/>
      <c r="EY30" s="473"/>
      <c r="EZ30" s="473"/>
      <c r="FA30" s="473"/>
      <c r="FB30" s="473"/>
      <c r="FC30" s="474"/>
      <c r="FD30" s="472">
        <v>0</v>
      </c>
      <c r="FE30" s="473"/>
      <c r="FF30" s="473"/>
      <c r="FG30" s="473"/>
      <c r="FH30" s="473"/>
      <c r="FI30" s="473"/>
      <c r="FJ30" s="473"/>
      <c r="FK30" s="474"/>
    </row>
    <row r="31" spans="1:167" s="47" customFormat="1" ht="54.75" hidden="1" customHeight="1" x14ac:dyDescent="0.2">
      <c r="A31" s="483" t="s">
        <v>10</v>
      </c>
      <c r="B31" s="483"/>
      <c r="C31" s="483"/>
      <c r="D31" s="483"/>
      <c r="E31" s="483"/>
      <c r="F31" s="46"/>
      <c r="G31" s="484" t="s">
        <v>886</v>
      </c>
      <c r="H31" s="484"/>
      <c r="I31" s="484"/>
      <c r="J31" s="484"/>
      <c r="K31" s="484"/>
      <c r="L31" s="484"/>
      <c r="M31" s="484"/>
      <c r="N31" s="484"/>
      <c r="O31" s="484"/>
      <c r="P31" s="484"/>
      <c r="Q31" s="484"/>
      <c r="R31" s="484"/>
      <c r="S31" s="484"/>
      <c r="T31" s="484"/>
      <c r="U31" s="484"/>
      <c r="V31" s="484"/>
      <c r="W31" s="484"/>
      <c r="X31" s="484"/>
      <c r="Y31" s="484"/>
      <c r="Z31" s="484"/>
      <c r="AA31" s="484"/>
      <c r="AB31" s="484"/>
      <c r="AC31" s="484"/>
      <c r="AD31" s="484"/>
      <c r="AE31" s="484"/>
      <c r="AF31" s="484"/>
      <c r="AG31" s="484"/>
      <c r="AH31" s="484"/>
      <c r="AI31" s="484"/>
      <c r="AJ31" s="484"/>
      <c r="AK31" s="484"/>
      <c r="AL31" s="484"/>
      <c r="AM31" s="484"/>
      <c r="AN31" s="484"/>
      <c r="AO31" s="485"/>
      <c r="AP31" s="486"/>
      <c r="AQ31" s="486"/>
      <c r="AR31" s="486"/>
      <c r="AS31" s="486"/>
      <c r="AT31" s="486"/>
      <c r="AU31" s="486"/>
      <c r="AV31" s="486"/>
      <c r="AW31" s="472">
        <v>0</v>
      </c>
      <c r="AX31" s="473"/>
      <c r="AY31" s="473"/>
      <c r="AZ31" s="473"/>
      <c r="BA31" s="473"/>
      <c r="BB31" s="473"/>
      <c r="BC31" s="474"/>
      <c r="BD31" s="472">
        <v>0</v>
      </c>
      <c r="BE31" s="473"/>
      <c r="BF31" s="473"/>
      <c r="BG31" s="473"/>
      <c r="BH31" s="473"/>
      <c r="BI31" s="473"/>
      <c r="BJ31" s="474"/>
      <c r="BK31" s="472">
        <v>0</v>
      </c>
      <c r="BL31" s="473"/>
      <c r="BM31" s="473"/>
      <c r="BN31" s="473"/>
      <c r="BO31" s="473"/>
      <c r="BP31" s="473"/>
      <c r="BQ31" s="474"/>
      <c r="BR31" s="472">
        <v>0</v>
      </c>
      <c r="BS31" s="473"/>
      <c r="BT31" s="473"/>
      <c r="BU31" s="473"/>
      <c r="BV31" s="473"/>
      <c r="BW31" s="473"/>
      <c r="BX31" s="474"/>
      <c r="BY31" s="472">
        <v>0</v>
      </c>
      <c r="BZ31" s="473"/>
      <c r="CA31" s="473"/>
      <c r="CB31" s="473"/>
      <c r="CC31" s="473"/>
      <c r="CD31" s="473"/>
      <c r="CE31" s="473"/>
      <c r="CF31" s="474"/>
      <c r="CG31" s="472">
        <v>0</v>
      </c>
      <c r="CH31" s="473"/>
      <c r="CI31" s="473"/>
      <c r="CJ31" s="473"/>
      <c r="CK31" s="473"/>
      <c r="CL31" s="473"/>
      <c r="CM31" s="473"/>
      <c r="CN31" s="474"/>
      <c r="CO31" s="472">
        <v>0</v>
      </c>
      <c r="CP31" s="473"/>
      <c r="CQ31" s="473"/>
      <c r="CR31" s="473"/>
      <c r="CS31" s="473"/>
      <c r="CT31" s="473"/>
      <c r="CU31" s="473"/>
      <c r="CV31" s="474"/>
      <c r="CW31" s="472">
        <v>0</v>
      </c>
      <c r="CX31" s="473"/>
      <c r="CY31" s="473"/>
      <c r="CZ31" s="473"/>
      <c r="DA31" s="473"/>
      <c r="DB31" s="473"/>
      <c r="DC31" s="474"/>
      <c r="DD31" s="472">
        <v>0</v>
      </c>
      <c r="DE31" s="473"/>
      <c r="DF31" s="473"/>
      <c r="DG31" s="473"/>
      <c r="DH31" s="473"/>
      <c r="DI31" s="473"/>
      <c r="DJ31" s="473"/>
      <c r="DK31" s="473"/>
      <c r="DL31" s="473"/>
      <c r="DM31" s="473"/>
      <c r="DN31" s="474"/>
      <c r="DO31" s="472">
        <v>0</v>
      </c>
      <c r="DP31" s="473"/>
      <c r="DQ31" s="473"/>
      <c r="DR31" s="473"/>
      <c r="DS31" s="473"/>
      <c r="DT31" s="473"/>
      <c r="DU31" s="473"/>
      <c r="DV31" s="473"/>
      <c r="DW31" s="473"/>
      <c r="DX31" s="473"/>
      <c r="DY31" s="474"/>
      <c r="DZ31" s="472">
        <v>0</v>
      </c>
      <c r="EA31" s="473"/>
      <c r="EB31" s="473"/>
      <c r="EC31" s="473"/>
      <c r="ED31" s="473"/>
      <c r="EE31" s="473"/>
      <c r="EF31" s="473"/>
      <c r="EG31" s="474"/>
      <c r="EH31" s="472">
        <v>0</v>
      </c>
      <c r="EI31" s="473"/>
      <c r="EJ31" s="473"/>
      <c r="EK31" s="473"/>
      <c r="EL31" s="473"/>
      <c r="EM31" s="473"/>
      <c r="EN31" s="474"/>
      <c r="EO31" s="472">
        <v>0</v>
      </c>
      <c r="EP31" s="473"/>
      <c r="EQ31" s="473"/>
      <c r="ER31" s="473"/>
      <c r="ES31" s="473"/>
      <c r="ET31" s="473"/>
      <c r="EU31" s="474"/>
      <c r="EV31" s="472">
        <v>0</v>
      </c>
      <c r="EW31" s="473"/>
      <c r="EX31" s="473"/>
      <c r="EY31" s="473"/>
      <c r="EZ31" s="473"/>
      <c r="FA31" s="473"/>
      <c r="FB31" s="473"/>
      <c r="FC31" s="474"/>
      <c r="FD31" s="472">
        <v>0</v>
      </c>
      <c r="FE31" s="473"/>
      <c r="FF31" s="473"/>
      <c r="FG31" s="473"/>
      <c r="FH31" s="473"/>
      <c r="FI31" s="473"/>
      <c r="FJ31" s="473"/>
      <c r="FK31" s="474"/>
    </row>
    <row r="32" spans="1:167" s="47" customFormat="1" ht="54.75" hidden="1" customHeight="1" x14ac:dyDescent="0.2">
      <c r="A32" s="483" t="s">
        <v>11</v>
      </c>
      <c r="B32" s="483"/>
      <c r="C32" s="483"/>
      <c r="D32" s="483"/>
      <c r="E32" s="483"/>
      <c r="F32" s="46"/>
      <c r="G32" s="484" t="s">
        <v>887</v>
      </c>
      <c r="H32" s="484"/>
      <c r="I32" s="484"/>
      <c r="J32" s="484"/>
      <c r="K32" s="484"/>
      <c r="L32" s="484"/>
      <c r="M32" s="484"/>
      <c r="N32" s="484"/>
      <c r="O32" s="484"/>
      <c r="P32" s="484"/>
      <c r="Q32" s="484"/>
      <c r="R32" s="484"/>
      <c r="S32" s="484"/>
      <c r="T32" s="484"/>
      <c r="U32" s="484"/>
      <c r="V32" s="484"/>
      <c r="W32" s="484"/>
      <c r="X32" s="484"/>
      <c r="Y32" s="484"/>
      <c r="Z32" s="484"/>
      <c r="AA32" s="484"/>
      <c r="AB32" s="484"/>
      <c r="AC32" s="484"/>
      <c r="AD32" s="484"/>
      <c r="AE32" s="484"/>
      <c r="AF32" s="484"/>
      <c r="AG32" s="484"/>
      <c r="AH32" s="484"/>
      <c r="AI32" s="484"/>
      <c r="AJ32" s="484"/>
      <c r="AK32" s="484"/>
      <c r="AL32" s="484"/>
      <c r="AM32" s="484"/>
      <c r="AN32" s="484"/>
      <c r="AO32" s="485"/>
      <c r="AP32" s="486">
        <v>30</v>
      </c>
      <c r="AQ32" s="486"/>
      <c r="AR32" s="486"/>
      <c r="AS32" s="486"/>
      <c r="AT32" s="486"/>
      <c r="AU32" s="486"/>
      <c r="AV32" s="486"/>
      <c r="AW32" s="472">
        <v>0</v>
      </c>
      <c r="AX32" s="473"/>
      <c r="AY32" s="473"/>
      <c r="AZ32" s="473"/>
      <c r="BA32" s="473"/>
      <c r="BB32" s="473"/>
      <c r="BC32" s="474"/>
      <c r="BD32" s="472">
        <v>0</v>
      </c>
      <c r="BE32" s="473"/>
      <c r="BF32" s="473"/>
      <c r="BG32" s="473"/>
      <c r="BH32" s="473"/>
      <c r="BI32" s="473"/>
      <c r="BJ32" s="474"/>
      <c r="BK32" s="472">
        <v>0</v>
      </c>
      <c r="BL32" s="473"/>
      <c r="BM32" s="473"/>
      <c r="BN32" s="473"/>
      <c r="BO32" s="473"/>
      <c r="BP32" s="473"/>
      <c r="BQ32" s="474"/>
      <c r="BR32" s="472">
        <v>0</v>
      </c>
      <c r="BS32" s="473"/>
      <c r="BT32" s="473"/>
      <c r="BU32" s="473"/>
      <c r="BV32" s="473"/>
      <c r="BW32" s="473"/>
      <c r="BX32" s="474"/>
      <c r="BY32" s="472">
        <v>0</v>
      </c>
      <c r="BZ32" s="473"/>
      <c r="CA32" s="473"/>
      <c r="CB32" s="473"/>
      <c r="CC32" s="473"/>
      <c r="CD32" s="473"/>
      <c r="CE32" s="473"/>
      <c r="CF32" s="474"/>
      <c r="CG32" s="472">
        <v>0</v>
      </c>
      <c r="CH32" s="473"/>
      <c r="CI32" s="473"/>
      <c r="CJ32" s="473"/>
      <c r="CK32" s="473"/>
      <c r="CL32" s="473"/>
      <c r="CM32" s="473"/>
      <c r="CN32" s="474"/>
      <c r="CO32" s="472">
        <v>0</v>
      </c>
      <c r="CP32" s="473"/>
      <c r="CQ32" s="473"/>
      <c r="CR32" s="473"/>
      <c r="CS32" s="473"/>
      <c r="CT32" s="473"/>
      <c r="CU32" s="473"/>
      <c r="CV32" s="474"/>
      <c r="CW32" s="472">
        <v>0</v>
      </c>
      <c r="CX32" s="473"/>
      <c r="CY32" s="473"/>
      <c r="CZ32" s="473"/>
      <c r="DA32" s="473"/>
      <c r="DB32" s="473"/>
      <c r="DC32" s="474"/>
      <c r="DD32" s="472">
        <v>0</v>
      </c>
      <c r="DE32" s="473"/>
      <c r="DF32" s="473"/>
      <c r="DG32" s="473"/>
      <c r="DH32" s="473"/>
      <c r="DI32" s="473"/>
      <c r="DJ32" s="473"/>
      <c r="DK32" s="473"/>
      <c r="DL32" s="473"/>
      <c r="DM32" s="473"/>
      <c r="DN32" s="474"/>
      <c r="DO32" s="472">
        <v>0</v>
      </c>
      <c r="DP32" s="473"/>
      <c r="DQ32" s="473"/>
      <c r="DR32" s="473"/>
      <c r="DS32" s="473"/>
      <c r="DT32" s="473"/>
      <c r="DU32" s="473"/>
      <c r="DV32" s="473"/>
      <c r="DW32" s="473"/>
      <c r="DX32" s="473"/>
      <c r="DY32" s="474"/>
      <c r="DZ32" s="472">
        <v>0</v>
      </c>
      <c r="EA32" s="473"/>
      <c r="EB32" s="473"/>
      <c r="EC32" s="473"/>
      <c r="ED32" s="473"/>
      <c r="EE32" s="473"/>
      <c r="EF32" s="473"/>
      <c r="EG32" s="474"/>
      <c r="EH32" s="472">
        <v>0</v>
      </c>
      <c r="EI32" s="473"/>
      <c r="EJ32" s="473"/>
      <c r="EK32" s="473"/>
      <c r="EL32" s="473"/>
      <c r="EM32" s="473"/>
      <c r="EN32" s="474"/>
      <c r="EO32" s="472">
        <v>0</v>
      </c>
      <c r="EP32" s="473"/>
      <c r="EQ32" s="473"/>
      <c r="ER32" s="473"/>
      <c r="ES32" s="473"/>
      <c r="ET32" s="473"/>
      <c r="EU32" s="474"/>
      <c r="EV32" s="472">
        <v>0</v>
      </c>
      <c r="EW32" s="473"/>
      <c r="EX32" s="473"/>
      <c r="EY32" s="473"/>
      <c r="EZ32" s="473"/>
      <c r="FA32" s="473"/>
      <c r="FB32" s="473"/>
      <c r="FC32" s="474"/>
      <c r="FD32" s="472">
        <v>0</v>
      </c>
      <c r="FE32" s="473"/>
      <c r="FF32" s="473"/>
      <c r="FG32" s="473"/>
      <c r="FH32" s="473"/>
      <c r="FI32" s="473"/>
      <c r="FJ32" s="473"/>
      <c r="FK32" s="474"/>
    </row>
    <row r="33" spans="1:167" s="47" customFormat="1" ht="42" hidden="1" customHeight="1" x14ac:dyDescent="0.2">
      <c r="A33" s="483" t="s">
        <v>12</v>
      </c>
      <c r="B33" s="483"/>
      <c r="C33" s="483"/>
      <c r="D33" s="483"/>
      <c r="E33" s="483"/>
      <c r="F33" s="46"/>
      <c r="G33" s="484" t="s">
        <v>888</v>
      </c>
      <c r="H33" s="484"/>
      <c r="I33" s="484"/>
      <c r="J33" s="484"/>
      <c r="K33" s="484"/>
      <c r="L33" s="484"/>
      <c r="M33" s="484"/>
      <c r="N33" s="484"/>
      <c r="O33" s="484"/>
      <c r="P33" s="484"/>
      <c r="Q33" s="484"/>
      <c r="R33" s="484"/>
      <c r="S33" s="484"/>
      <c r="T33" s="484"/>
      <c r="U33" s="484"/>
      <c r="V33" s="484"/>
      <c r="W33" s="484"/>
      <c r="X33" s="484"/>
      <c r="Y33" s="484"/>
      <c r="Z33" s="484"/>
      <c r="AA33" s="484"/>
      <c r="AB33" s="484"/>
      <c r="AC33" s="484"/>
      <c r="AD33" s="484"/>
      <c r="AE33" s="484"/>
      <c r="AF33" s="484"/>
      <c r="AG33" s="484"/>
      <c r="AH33" s="484"/>
      <c r="AI33" s="484"/>
      <c r="AJ33" s="484"/>
      <c r="AK33" s="484"/>
      <c r="AL33" s="484"/>
      <c r="AM33" s="484"/>
      <c r="AN33" s="484"/>
      <c r="AO33" s="485"/>
      <c r="AP33" s="486">
        <v>30</v>
      </c>
      <c r="AQ33" s="486"/>
      <c r="AR33" s="486"/>
      <c r="AS33" s="486"/>
      <c r="AT33" s="486"/>
      <c r="AU33" s="486"/>
      <c r="AV33" s="486"/>
      <c r="AW33" s="472">
        <v>0</v>
      </c>
      <c r="AX33" s="473"/>
      <c r="AY33" s="473"/>
      <c r="AZ33" s="473"/>
      <c r="BA33" s="473"/>
      <c r="BB33" s="473"/>
      <c r="BC33" s="474"/>
      <c r="BD33" s="472">
        <v>0</v>
      </c>
      <c r="BE33" s="473"/>
      <c r="BF33" s="473"/>
      <c r="BG33" s="473"/>
      <c r="BH33" s="473"/>
      <c r="BI33" s="473"/>
      <c r="BJ33" s="474"/>
      <c r="BK33" s="472">
        <v>0</v>
      </c>
      <c r="BL33" s="473"/>
      <c r="BM33" s="473"/>
      <c r="BN33" s="473"/>
      <c r="BO33" s="473"/>
      <c r="BP33" s="473"/>
      <c r="BQ33" s="474"/>
      <c r="BR33" s="472">
        <v>0</v>
      </c>
      <c r="BS33" s="473"/>
      <c r="BT33" s="473"/>
      <c r="BU33" s="473"/>
      <c r="BV33" s="473"/>
      <c r="BW33" s="473"/>
      <c r="BX33" s="474"/>
      <c r="BY33" s="472">
        <v>0</v>
      </c>
      <c r="BZ33" s="473"/>
      <c r="CA33" s="473"/>
      <c r="CB33" s="473"/>
      <c r="CC33" s="473"/>
      <c r="CD33" s="473"/>
      <c r="CE33" s="473"/>
      <c r="CF33" s="474"/>
      <c r="CG33" s="472">
        <v>0</v>
      </c>
      <c r="CH33" s="473"/>
      <c r="CI33" s="473"/>
      <c r="CJ33" s="473"/>
      <c r="CK33" s="473"/>
      <c r="CL33" s="473"/>
      <c r="CM33" s="473"/>
      <c r="CN33" s="474"/>
      <c r="CO33" s="472">
        <v>0</v>
      </c>
      <c r="CP33" s="473"/>
      <c r="CQ33" s="473"/>
      <c r="CR33" s="473"/>
      <c r="CS33" s="473"/>
      <c r="CT33" s="473"/>
      <c r="CU33" s="473"/>
      <c r="CV33" s="474"/>
      <c r="CW33" s="472">
        <v>0</v>
      </c>
      <c r="CX33" s="473"/>
      <c r="CY33" s="473"/>
      <c r="CZ33" s="473"/>
      <c r="DA33" s="473"/>
      <c r="DB33" s="473"/>
      <c r="DC33" s="474"/>
      <c r="DD33" s="472">
        <v>0</v>
      </c>
      <c r="DE33" s="473"/>
      <c r="DF33" s="473"/>
      <c r="DG33" s="473"/>
      <c r="DH33" s="473"/>
      <c r="DI33" s="473"/>
      <c r="DJ33" s="473"/>
      <c r="DK33" s="473"/>
      <c r="DL33" s="473"/>
      <c r="DM33" s="473"/>
      <c r="DN33" s="474"/>
      <c r="DO33" s="472">
        <v>0</v>
      </c>
      <c r="DP33" s="473"/>
      <c r="DQ33" s="473"/>
      <c r="DR33" s="473"/>
      <c r="DS33" s="473"/>
      <c r="DT33" s="473"/>
      <c r="DU33" s="473"/>
      <c r="DV33" s="473"/>
      <c r="DW33" s="473"/>
      <c r="DX33" s="473"/>
      <c r="DY33" s="474"/>
      <c r="DZ33" s="472">
        <v>0</v>
      </c>
      <c r="EA33" s="473"/>
      <c r="EB33" s="473"/>
      <c r="EC33" s="473"/>
      <c r="ED33" s="473"/>
      <c r="EE33" s="473"/>
      <c r="EF33" s="473"/>
      <c r="EG33" s="474"/>
      <c r="EH33" s="472">
        <v>0</v>
      </c>
      <c r="EI33" s="473"/>
      <c r="EJ33" s="473"/>
      <c r="EK33" s="473"/>
      <c r="EL33" s="473"/>
      <c r="EM33" s="473"/>
      <c r="EN33" s="474"/>
      <c r="EO33" s="472">
        <v>0</v>
      </c>
      <c r="EP33" s="473"/>
      <c r="EQ33" s="473"/>
      <c r="ER33" s="473"/>
      <c r="ES33" s="473"/>
      <c r="ET33" s="473"/>
      <c r="EU33" s="474"/>
      <c r="EV33" s="472">
        <v>0</v>
      </c>
      <c r="EW33" s="473"/>
      <c r="EX33" s="473"/>
      <c r="EY33" s="473"/>
      <c r="EZ33" s="473"/>
      <c r="FA33" s="473"/>
      <c r="FB33" s="473"/>
      <c r="FC33" s="474"/>
      <c r="FD33" s="472">
        <v>0</v>
      </c>
      <c r="FE33" s="473"/>
      <c r="FF33" s="473"/>
      <c r="FG33" s="473"/>
      <c r="FH33" s="473"/>
      <c r="FI33" s="473"/>
      <c r="FJ33" s="473"/>
      <c r="FK33" s="474"/>
    </row>
    <row r="34" spans="1:167" s="47" customFormat="1" ht="42" hidden="1" customHeight="1" x14ac:dyDescent="0.2">
      <c r="A34" s="483" t="s">
        <v>13</v>
      </c>
      <c r="B34" s="483"/>
      <c r="C34" s="483"/>
      <c r="D34" s="483"/>
      <c r="E34" s="483"/>
      <c r="F34" s="46"/>
      <c r="G34" s="484" t="s">
        <v>889</v>
      </c>
      <c r="H34" s="484"/>
      <c r="I34" s="484"/>
      <c r="J34" s="484"/>
      <c r="K34" s="484"/>
      <c r="L34" s="484"/>
      <c r="M34" s="484"/>
      <c r="N34" s="484"/>
      <c r="O34" s="484"/>
      <c r="P34" s="484"/>
      <c r="Q34" s="484"/>
      <c r="R34" s="484"/>
      <c r="S34" s="484"/>
      <c r="T34" s="484"/>
      <c r="U34" s="484"/>
      <c r="V34" s="484"/>
      <c r="W34" s="484"/>
      <c r="X34" s="484"/>
      <c r="Y34" s="484"/>
      <c r="Z34" s="484"/>
      <c r="AA34" s="484"/>
      <c r="AB34" s="484"/>
      <c r="AC34" s="484"/>
      <c r="AD34" s="484"/>
      <c r="AE34" s="484"/>
      <c r="AF34" s="484"/>
      <c r="AG34" s="484"/>
      <c r="AH34" s="484"/>
      <c r="AI34" s="484"/>
      <c r="AJ34" s="484"/>
      <c r="AK34" s="484"/>
      <c r="AL34" s="484"/>
      <c r="AM34" s="484"/>
      <c r="AN34" s="484"/>
      <c r="AO34" s="485"/>
      <c r="AP34" s="486">
        <v>49</v>
      </c>
      <c r="AQ34" s="486"/>
      <c r="AR34" s="486"/>
      <c r="AS34" s="486"/>
      <c r="AT34" s="486"/>
      <c r="AU34" s="486"/>
      <c r="AV34" s="486"/>
      <c r="AW34" s="472">
        <v>0</v>
      </c>
      <c r="AX34" s="473"/>
      <c r="AY34" s="473"/>
      <c r="AZ34" s="473"/>
      <c r="BA34" s="473"/>
      <c r="BB34" s="473"/>
      <c r="BC34" s="474"/>
      <c r="BD34" s="472">
        <v>0</v>
      </c>
      <c r="BE34" s="473"/>
      <c r="BF34" s="473"/>
      <c r="BG34" s="473"/>
      <c r="BH34" s="473"/>
      <c r="BI34" s="473"/>
      <c r="BJ34" s="474"/>
      <c r="BK34" s="472">
        <v>0</v>
      </c>
      <c r="BL34" s="473"/>
      <c r="BM34" s="473"/>
      <c r="BN34" s="473"/>
      <c r="BO34" s="473"/>
      <c r="BP34" s="473"/>
      <c r="BQ34" s="474"/>
      <c r="BR34" s="472">
        <v>0</v>
      </c>
      <c r="BS34" s="473"/>
      <c r="BT34" s="473"/>
      <c r="BU34" s="473"/>
      <c r="BV34" s="473"/>
      <c r="BW34" s="473"/>
      <c r="BX34" s="474"/>
      <c r="BY34" s="472">
        <v>0</v>
      </c>
      <c r="BZ34" s="473"/>
      <c r="CA34" s="473"/>
      <c r="CB34" s="473"/>
      <c r="CC34" s="473"/>
      <c r="CD34" s="473"/>
      <c r="CE34" s="473"/>
      <c r="CF34" s="474"/>
      <c r="CG34" s="472">
        <v>0</v>
      </c>
      <c r="CH34" s="473"/>
      <c r="CI34" s="473"/>
      <c r="CJ34" s="473"/>
      <c r="CK34" s="473"/>
      <c r="CL34" s="473"/>
      <c r="CM34" s="473"/>
      <c r="CN34" s="474"/>
      <c r="CO34" s="472">
        <v>0</v>
      </c>
      <c r="CP34" s="473"/>
      <c r="CQ34" s="473"/>
      <c r="CR34" s="473"/>
      <c r="CS34" s="473"/>
      <c r="CT34" s="473"/>
      <c r="CU34" s="473"/>
      <c r="CV34" s="474"/>
      <c r="CW34" s="472">
        <v>0</v>
      </c>
      <c r="CX34" s="473"/>
      <c r="CY34" s="473"/>
      <c r="CZ34" s="473"/>
      <c r="DA34" s="473"/>
      <c r="DB34" s="473"/>
      <c r="DC34" s="474"/>
      <c r="DD34" s="472">
        <v>0</v>
      </c>
      <c r="DE34" s="473"/>
      <c r="DF34" s="473"/>
      <c r="DG34" s="473"/>
      <c r="DH34" s="473"/>
      <c r="DI34" s="473"/>
      <c r="DJ34" s="473"/>
      <c r="DK34" s="473"/>
      <c r="DL34" s="473"/>
      <c r="DM34" s="473"/>
      <c r="DN34" s="474"/>
      <c r="DO34" s="472">
        <v>0</v>
      </c>
      <c r="DP34" s="473"/>
      <c r="DQ34" s="473"/>
      <c r="DR34" s="473"/>
      <c r="DS34" s="473"/>
      <c r="DT34" s="473"/>
      <c r="DU34" s="473"/>
      <c r="DV34" s="473"/>
      <c r="DW34" s="473"/>
      <c r="DX34" s="473"/>
      <c r="DY34" s="474"/>
      <c r="DZ34" s="472">
        <v>0</v>
      </c>
      <c r="EA34" s="473"/>
      <c r="EB34" s="473"/>
      <c r="EC34" s="473"/>
      <c r="ED34" s="473"/>
      <c r="EE34" s="473"/>
      <c r="EF34" s="473"/>
      <c r="EG34" s="474"/>
      <c r="EH34" s="472">
        <v>0</v>
      </c>
      <c r="EI34" s="473"/>
      <c r="EJ34" s="473"/>
      <c r="EK34" s="473"/>
      <c r="EL34" s="473"/>
      <c r="EM34" s="473"/>
      <c r="EN34" s="474"/>
      <c r="EO34" s="472">
        <v>0</v>
      </c>
      <c r="EP34" s="473"/>
      <c r="EQ34" s="473"/>
      <c r="ER34" s="473"/>
      <c r="ES34" s="473"/>
      <c r="ET34" s="473"/>
      <c r="EU34" s="474"/>
      <c r="EV34" s="472">
        <v>0</v>
      </c>
      <c r="EW34" s="473"/>
      <c r="EX34" s="473"/>
      <c r="EY34" s="473"/>
      <c r="EZ34" s="473"/>
      <c r="FA34" s="473"/>
      <c r="FB34" s="473"/>
      <c r="FC34" s="474"/>
      <c r="FD34" s="472">
        <v>0</v>
      </c>
      <c r="FE34" s="473"/>
      <c r="FF34" s="473"/>
      <c r="FG34" s="473"/>
      <c r="FH34" s="473"/>
      <c r="FI34" s="473"/>
      <c r="FJ34" s="473"/>
      <c r="FK34" s="474"/>
    </row>
    <row r="35" spans="1:167" s="47" customFormat="1" ht="27.75" hidden="1" customHeight="1" x14ac:dyDescent="0.2">
      <c r="A35" s="483" t="s">
        <v>14</v>
      </c>
      <c r="B35" s="483"/>
      <c r="C35" s="483"/>
      <c r="D35" s="483"/>
      <c r="E35" s="483"/>
      <c r="F35" s="46"/>
      <c r="G35" s="484" t="s">
        <v>890</v>
      </c>
      <c r="H35" s="484"/>
      <c r="I35" s="484"/>
      <c r="J35" s="484"/>
      <c r="K35" s="484"/>
      <c r="L35" s="484"/>
      <c r="M35" s="484"/>
      <c r="N35" s="484"/>
      <c r="O35" s="484"/>
      <c r="P35" s="484"/>
      <c r="Q35" s="484"/>
      <c r="R35" s="484"/>
      <c r="S35" s="484"/>
      <c r="T35" s="484"/>
      <c r="U35" s="484"/>
      <c r="V35" s="484"/>
      <c r="W35" s="484"/>
      <c r="X35" s="484"/>
      <c r="Y35" s="484"/>
      <c r="Z35" s="484"/>
      <c r="AA35" s="484"/>
      <c r="AB35" s="484"/>
      <c r="AC35" s="484"/>
      <c r="AD35" s="484"/>
      <c r="AE35" s="484"/>
      <c r="AF35" s="484"/>
      <c r="AG35" s="484"/>
      <c r="AH35" s="484"/>
      <c r="AI35" s="484"/>
      <c r="AJ35" s="484"/>
      <c r="AK35" s="484"/>
      <c r="AL35" s="484"/>
      <c r="AM35" s="484"/>
      <c r="AN35" s="484"/>
      <c r="AO35" s="485"/>
      <c r="AP35" s="486"/>
      <c r="AQ35" s="486"/>
      <c r="AR35" s="486"/>
      <c r="AS35" s="486"/>
      <c r="AT35" s="486"/>
      <c r="AU35" s="486"/>
      <c r="AV35" s="486"/>
      <c r="AW35" s="472">
        <v>0</v>
      </c>
      <c r="AX35" s="473"/>
      <c r="AY35" s="473"/>
      <c r="AZ35" s="473"/>
      <c r="BA35" s="473"/>
      <c r="BB35" s="473"/>
      <c r="BC35" s="474"/>
      <c r="BD35" s="472">
        <v>0</v>
      </c>
      <c r="BE35" s="473"/>
      <c r="BF35" s="473"/>
      <c r="BG35" s="473"/>
      <c r="BH35" s="473"/>
      <c r="BI35" s="473"/>
      <c r="BJ35" s="474"/>
      <c r="BK35" s="472">
        <v>0</v>
      </c>
      <c r="BL35" s="473"/>
      <c r="BM35" s="473"/>
      <c r="BN35" s="473"/>
      <c r="BO35" s="473"/>
      <c r="BP35" s="473"/>
      <c r="BQ35" s="474"/>
      <c r="BR35" s="472">
        <v>0</v>
      </c>
      <c r="BS35" s="473"/>
      <c r="BT35" s="473"/>
      <c r="BU35" s="473"/>
      <c r="BV35" s="473"/>
      <c r="BW35" s="473"/>
      <c r="BX35" s="474"/>
      <c r="BY35" s="472">
        <v>0</v>
      </c>
      <c r="BZ35" s="473"/>
      <c r="CA35" s="473"/>
      <c r="CB35" s="473"/>
      <c r="CC35" s="473"/>
      <c r="CD35" s="473"/>
      <c r="CE35" s="473"/>
      <c r="CF35" s="474"/>
      <c r="CG35" s="472">
        <v>0</v>
      </c>
      <c r="CH35" s="473"/>
      <c r="CI35" s="473"/>
      <c r="CJ35" s="473"/>
      <c r="CK35" s="473"/>
      <c r="CL35" s="473"/>
      <c r="CM35" s="473"/>
      <c r="CN35" s="474"/>
      <c r="CO35" s="472">
        <v>0</v>
      </c>
      <c r="CP35" s="473"/>
      <c r="CQ35" s="473"/>
      <c r="CR35" s="473"/>
      <c r="CS35" s="473"/>
      <c r="CT35" s="473"/>
      <c r="CU35" s="473"/>
      <c r="CV35" s="474"/>
      <c r="CW35" s="472">
        <v>0</v>
      </c>
      <c r="CX35" s="473"/>
      <c r="CY35" s="473"/>
      <c r="CZ35" s="473"/>
      <c r="DA35" s="473"/>
      <c r="DB35" s="473"/>
      <c r="DC35" s="474"/>
      <c r="DD35" s="472">
        <v>0</v>
      </c>
      <c r="DE35" s="473"/>
      <c r="DF35" s="473"/>
      <c r="DG35" s="473"/>
      <c r="DH35" s="473"/>
      <c r="DI35" s="473"/>
      <c r="DJ35" s="473"/>
      <c r="DK35" s="473"/>
      <c r="DL35" s="473"/>
      <c r="DM35" s="473"/>
      <c r="DN35" s="474"/>
      <c r="DO35" s="472">
        <v>0</v>
      </c>
      <c r="DP35" s="473"/>
      <c r="DQ35" s="473"/>
      <c r="DR35" s="473"/>
      <c r="DS35" s="473"/>
      <c r="DT35" s="473"/>
      <c r="DU35" s="473"/>
      <c r="DV35" s="473"/>
      <c r="DW35" s="473"/>
      <c r="DX35" s="473"/>
      <c r="DY35" s="474"/>
      <c r="DZ35" s="472">
        <v>0</v>
      </c>
      <c r="EA35" s="473"/>
      <c r="EB35" s="473"/>
      <c r="EC35" s="473"/>
      <c r="ED35" s="473"/>
      <c r="EE35" s="473"/>
      <c r="EF35" s="473"/>
      <c r="EG35" s="474"/>
      <c r="EH35" s="472">
        <v>0</v>
      </c>
      <c r="EI35" s="473"/>
      <c r="EJ35" s="473"/>
      <c r="EK35" s="473"/>
      <c r="EL35" s="473"/>
      <c r="EM35" s="473"/>
      <c r="EN35" s="474"/>
      <c r="EO35" s="472">
        <v>0</v>
      </c>
      <c r="EP35" s="473"/>
      <c r="EQ35" s="473"/>
      <c r="ER35" s="473"/>
      <c r="ES35" s="473"/>
      <c r="ET35" s="473"/>
      <c r="EU35" s="474"/>
      <c r="EV35" s="472">
        <v>0</v>
      </c>
      <c r="EW35" s="473"/>
      <c r="EX35" s="473"/>
      <c r="EY35" s="473"/>
      <c r="EZ35" s="473"/>
      <c r="FA35" s="473"/>
      <c r="FB35" s="473"/>
      <c r="FC35" s="474"/>
      <c r="FD35" s="472">
        <v>0</v>
      </c>
      <c r="FE35" s="473"/>
      <c r="FF35" s="473"/>
      <c r="FG35" s="473"/>
      <c r="FH35" s="473"/>
      <c r="FI35" s="473"/>
      <c r="FJ35" s="473"/>
      <c r="FK35" s="474"/>
    </row>
    <row r="36" spans="1:167" s="47" customFormat="1" ht="27.75" hidden="1" customHeight="1" x14ac:dyDescent="0.2">
      <c r="A36" s="483" t="s">
        <v>15</v>
      </c>
      <c r="B36" s="483"/>
      <c r="C36" s="483"/>
      <c r="D36" s="483"/>
      <c r="E36" s="483"/>
      <c r="F36" s="46"/>
      <c r="G36" s="484" t="s">
        <v>891</v>
      </c>
      <c r="H36" s="484"/>
      <c r="I36" s="484"/>
      <c r="J36" s="484"/>
      <c r="K36" s="484"/>
      <c r="L36" s="484"/>
      <c r="M36" s="484"/>
      <c r="N36" s="484"/>
      <c r="O36" s="484"/>
      <c r="P36" s="484"/>
      <c r="Q36" s="484"/>
      <c r="R36" s="484"/>
      <c r="S36" s="484"/>
      <c r="T36" s="484"/>
      <c r="U36" s="484"/>
      <c r="V36" s="484"/>
      <c r="W36" s="484"/>
      <c r="X36" s="484"/>
      <c r="Y36" s="484"/>
      <c r="Z36" s="484"/>
      <c r="AA36" s="484"/>
      <c r="AB36" s="484"/>
      <c r="AC36" s="484"/>
      <c r="AD36" s="484"/>
      <c r="AE36" s="484"/>
      <c r="AF36" s="484"/>
      <c r="AG36" s="484"/>
      <c r="AH36" s="484"/>
      <c r="AI36" s="484"/>
      <c r="AJ36" s="484"/>
      <c r="AK36" s="484"/>
      <c r="AL36" s="484"/>
      <c r="AM36" s="484"/>
      <c r="AN36" s="484"/>
      <c r="AO36" s="485"/>
      <c r="AP36" s="486"/>
      <c r="AQ36" s="486"/>
      <c r="AR36" s="486"/>
      <c r="AS36" s="486"/>
      <c r="AT36" s="486"/>
      <c r="AU36" s="486"/>
      <c r="AV36" s="486"/>
      <c r="AW36" s="472">
        <v>0</v>
      </c>
      <c r="AX36" s="473"/>
      <c r="AY36" s="473"/>
      <c r="AZ36" s="473"/>
      <c r="BA36" s="473"/>
      <c r="BB36" s="473"/>
      <c r="BC36" s="474"/>
      <c r="BD36" s="472">
        <v>0</v>
      </c>
      <c r="BE36" s="473"/>
      <c r="BF36" s="473"/>
      <c r="BG36" s="473"/>
      <c r="BH36" s="473"/>
      <c r="BI36" s="473"/>
      <c r="BJ36" s="474"/>
      <c r="BK36" s="472">
        <v>0</v>
      </c>
      <c r="BL36" s="473"/>
      <c r="BM36" s="473"/>
      <c r="BN36" s="473"/>
      <c r="BO36" s="473"/>
      <c r="BP36" s="473"/>
      <c r="BQ36" s="474"/>
      <c r="BR36" s="472">
        <v>0</v>
      </c>
      <c r="BS36" s="473"/>
      <c r="BT36" s="473"/>
      <c r="BU36" s="473"/>
      <c r="BV36" s="473"/>
      <c r="BW36" s="473"/>
      <c r="BX36" s="474"/>
      <c r="BY36" s="472">
        <v>0</v>
      </c>
      <c r="BZ36" s="473"/>
      <c r="CA36" s="473"/>
      <c r="CB36" s="473"/>
      <c r="CC36" s="473"/>
      <c r="CD36" s="473"/>
      <c r="CE36" s="473"/>
      <c r="CF36" s="474"/>
      <c r="CG36" s="472">
        <v>0</v>
      </c>
      <c r="CH36" s="473"/>
      <c r="CI36" s="473"/>
      <c r="CJ36" s="473"/>
      <c r="CK36" s="473"/>
      <c r="CL36" s="473"/>
      <c r="CM36" s="473"/>
      <c r="CN36" s="474"/>
      <c r="CO36" s="472">
        <v>0</v>
      </c>
      <c r="CP36" s="473"/>
      <c r="CQ36" s="473"/>
      <c r="CR36" s="473"/>
      <c r="CS36" s="473"/>
      <c r="CT36" s="473"/>
      <c r="CU36" s="473"/>
      <c r="CV36" s="474"/>
      <c r="CW36" s="472">
        <v>0</v>
      </c>
      <c r="CX36" s="473"/>
      <c r="CY36" s="473"/>
      <c r="CZ36" s="473"/>
      <c r="DA36" s="473"/>
      <c r="DB36" s="473"/>
      <c r="DC36" s="474"/>
      <c r="DD36" s="472">
        <v>0</v>
      </c>
      <c r="DE36" s="473"/>
      <c r="DF36" s="473"/>
      <c r="DG36" s="473"/>
      <c r="DH36" s="473"/>
      <c r="DI36" s="473"/>
      <c r="DJ36" s="473"/>
      <c r="DK36" s="473"/>
      <c r="DL36" s="473"/>
      <c r="DM36" s="473"/>
      <c r="DN36" s="474"/>
      <c r="DO36" s="472">
        <v>0</v>
      </c>
      <c r="DP36" s="473"/>
      <c r="DQ36" s="473"/>
      <c r="DR36" s="473"/>
      <c r="DS36" s="473"/>
      <c r="DT36" s="473"/>
      <c r="DU36" s="473"/>
      <c r="DV36" s="473"/>
      <c r="DW36" s="473"/>
      <c r="DX36" s="473"/>
      <c r="DY36" s="474"/>
      <c r="DZ36" s="472">
        <v>0</v>
      </c>
      <c r="EA36" s="473"/>
      <c r="EB36" s="473"/>
      <c r="EC36" s="473"/>
      <c r="ED36" s="473"/>
      <c r="EE36" s="473"/>
      <c r="EF36" s="473"/>
      <c r="EG36" s="474"/>
      <c r="EH36" s="472">
        <v>0</v>
      </c>
      <c r="EI36" s="473"/>
      <c r="EJ36" s="473"/>
      <c r="EK36" s="473"/>
      <c r="EL36" s="473"/>
      <c r="EM36" s="473"/>
      <c r="EN36" s="474"/>
      <c r="EO36" s="472">
        <v>0</v>
      </c>
      <c r="EP36" s="473"/>
      <c r="EQ36" s="473"/>
      <c r="ER36" s="473"/>
      <c r="ES36" s="473"/>
      <c r="ET36" s="473"/>
      <c r="EU36" s="474"/>
      <c r="EV36" s="472">
        <v>0</v>
      </c>
      <c r="EW36" s="473"/>
      <c r="EX36" s="473"/>
      <c r="EY36" s="473"/>
      <c r="EZ36" s="473"/>
      <c r="FA36" s="473"/>
      <c r="FB36" s="473"/>
      <c r="FC36" s="474"/>
      <c r="FD36" s="472">
        <v>0</v>
      </c>
      <c r="FE36" s="473"/>
      <c r="FF36" s="473"/>
      <c r="FG36" s="473"/>
      <c r="FH36" s="473"/>
      <c r="FI36" s="473"/>
      <c r="FJ36" s="473"/>
      <c r="FK36" s="474"/>
    </row>
    <row r="37" spans="1:167" s="47" customFormat="1" ht="15" hidden="1" customHeight="1" x14ac:dyDescent="0.2">
      <c r="A37" s="483" t="s">
        <v>16</v>
      </c>
      <c r="B37" s="483"/>
      <c r="C37" s="483"/>
      <c r="D37" s="483"/>
      <c r="E37" s="483"/>
      <c r="F37" s="46"/>
      <c r="G37" s="484" t="s">
        <v>892</v>
      </c>
      <c r="H37" s="484"/>
      <c r="I37" s="484"/>
      <c r="J37" s="484"/>
      <c r="K37" s="484"/>
      <c r="L37" s="484"/>
      <c r="M37" s="484"/>
      <c r="N37" s="484"/>
      <c r="O37" s="484"/>
      <c r="P37" s="484"/>
      <c r="Q37" s="484"/>
      <c r="R37" s="484"/>
      <c r="S37" s="484"/>
      <c r="T37" s="484"/>
      <c r="U37" s="484"/>
      <c r="V37" s="484"/>
      <c r="W37" s="484"/>
      <c r="X37" s="484"/>
      <c r="Y37" s="484"/>
      <c r="Z37" s="484"/>
      <c r="AA37" s="484"/>
      <c r="AB37" s="484"/>
      <c r="AC37" s="484"/>
      <c r="AD37" s="484"/>
      <c r="AE37" s="484"/>
      <c r="AF37" s="484"/>
      <c r="AG37" s="484"/>
      <c r="AH37" s="484"/>
      <c r="AI37" s="484"/>
      <c r="AJ37" s="484"/>
      <c r="AK37" s="484"/>
      <c r="AL37" s="484"/>
      <c r="AM37" s="484"/>
      <c r="AN37" s="484"/>
      <c r="AO37" s="485"/>
      <c r="AP37" s="486"/>
      <c r="AQ37" s="486"/>
      <c r="AR37" s="486"/>
      <c r="AS37" s="486"/>
      <c r="AT37" s="486"/>
      <c r="AU37" s="486"/>
      <c r="AV37" s="486"/>
      <c r="AW37" s="472">
        <v>0</v>
      </c>
      <c r="AX37" s="473"/>
      <c r="AY37" s="473"/>
      <c r="AZ37" s="473"/>
      <c r="BA37" s="473"/>
      <c r="BB37" s="473"/>
      <c r="BC37" s="474"/>
      <c r="BD37" s="472">
        <v>0</v>
      </c>
      <c r="BE37" s="473"/>
      <c r="BF37" s="473"/>
      <c r="BG37" s="473"/>
      <c r="BH37" s="473"/>
      <c r="BI37" s="473"/>
      <c r="BJ37" s="474"/>
      <c r="BK37" s="472">
        <v>0</v>
      </c>
      <c r="BL37" s="473"/>
      <c r="BM37" s="473"/>
      <c r="BN37" s="473"/>
      <c r="BO37" s="473"/>
      <c r="BP37" s="473"/>
      <c r="BQ37" s="474"/>
      <c r="BR37" s="472">
        <v>0</v>
      </c>
      <c r="BS37" s="473"/>
      <c r="BT37" s="473"/>
      <c r="BU37" s="473"/>
      <c r="BV37" s="473"/>
      <c r="BW37" s="473"/>
      <c r="BX37" s="474"/>
      <c r="BY37" s="472">
        <v>0</v>
      </c>
      <c r="BZ37" s="473"/>
      <c r="CA37" s="473"/>
      <c r="CB37" s="473"/>
      <c r="CC37" s="473"/>
      <c r="CD37" s="473"/>
      <c r="CE37" s="473"/>
      <c r="CF37" s="474"/>
      <c r="CG37" s="472">
        <v>0</v>
      </c>
      <c r="CH37" s="473"/>
      <c r="CI37" s="473"/>
      <c r="CJ37" s="473"/>
      <c r="CK37" s="473"/>
      <c r="CL37" s="473"/>
      <c r="CM37" s="473"/>
      <c r="CN37" s="474"/>
      <c r="CO37" s="472">
        <v>0</v>
      </c>
      <c r="CP37" s="473"/>
      <c r="CQ37" s="473"/>
      <c r="CR37" s="473"/>
      <c r="CS37" s="473"/>
      <c r="CT37" s="473"/>
      <c r="CU37" s="473"/>
      <c r="CV37" s="474"/>
      <c r="CW37" s="472">
        <v>0</v>
      </c>
      <c r="CX37" s="473"/>
      <c r="CY37" s="473"/>
      <c r="CZ37" s="473"/>
      <c r="DA37" s="473"/>
      <c r="DB37" s="473"/>
      <c r="DC37" s="474"/>
      <c r="DD37" s="472">
        <v>0</v>
      </c>
      <c r="DE37" s="473"/>
      <c r="DF37" s="473"/>
      <c r="DG37" s="473"/>
      <c r="DH37" s="473"/>
      <c r="DI37" s="473"/>
      <c r="DJ37" s="473"/>
      <c r="DK37" s="473"/>
      <c r="DL37" s="473"/>
      <c r="DM37" s="473"/>
      <c r="DN37" s="474"/>
      <c r="DO37" s="472">
        <v>0</v>
      </c>
      <c r="DP37" s="473"/>
      <c r="DQ37" s="473"/>
      <c r="DR37" s="473"/>
      <c r="DS37" s="473"/>
      <c r="DT37" s="473"/>
      <c r="DU37" s="473"/>
      <c r="DV37" s="473"/>
      <c r="DW37" s="473"/>
      <c r="DX37" s="473"/>
      <c r="DY37" s="474"/>
      <c r="DZ37" s="472">
        <v>0</v>
      </c>
      <c r="EA37" s="473"/>
      <c r="EB37" s="473"/>
      <c r="EC37" s="473"/>
      <c r="ED37" s="473"/>
      <c r="EE37" s="473"/>
      <c r="EF37" s="473"/>
      <c r="EG37" s="474"/>
      <c r="EH37" s="472">
        <v>0</v>
      </c>
      <c r="EI37" s="473"/>
      <c r="EJ37" s="473"/>
      <c r="EK37" s="473"/>
      <c r="EL37" s="473"/>
      <c r="EM37" s="473"/>
      <c r="EN37" s="474"/>
      <c r="EO37" s="472">
        <v>0</v>
      </c>
      <c r="EP37" s="473"/>
      <c r="EQ37" s="473"/>
      <c r="ER37" s="473"/>
      <c r="ES37" s="473"/>
      <c r="ET37" s="473"/>
      <c r="EU37" s="474"/>
      <c r="EV37" s="472">
        <v>0</v>
      </c>
      <c r="EW37" s="473"/>
      <c r="EX37" s="473"/>
      <c r="EY37" s="473"/>
      <c r="EZ37" s="473"/>
      <c r="FA37" s="473"/>
      <c r="FB37" s="473"/>
      <c r="FC37" s="474"/>
      <c r="FD37" s="472">
        <v>0</v>
      </c>
      <c r="FE37" s="473"/>
      <c r="FF37" s="473"/>
      <c r="FG37" s="473"/>
      <c r="FH37" s="473"/>
      <c r="FI37" s="473"/>
      <c r="FJ37" s="473"/>
      <c r="FK37" s="474"/>
    </row>
    <row r="38" spans="1:167" s="47" customFormat="1" ht="12.75" x14ac:dyDescent="0.2">
      <c r="A38" s="510" t="s">
        <v>82</v>
      </c>
      <c r="B38" s="511"/>
      <c r="C38" s="511"/>
      <c r="D38" s="511"/>
      <c r="E38" s="512"/>
      <c r="F38" s="37"/>
      <c r="G38" s="38" t="s">
        <v>878</v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516" t="s">
        <v>19</v>
      </c>
      <c r="S38" s="516"/>
      <c r="T38" s="516"/>
      <c r="U38" s="516"/>
      <c r="V38" s="38"/>
      <c r="W38" s="516" t="s">
        <v>1198</v>
      </c>
      <c r="X38" s="516"/>
      <c r="Y38" s="516"/>
      <c r="Z38" s="516"/>
      <c r="AA38" s="516"/>
      <c r="AB38" s="516"/>
      <c r="AC38" s="516"/>
      <c r="AD38" s="516"/>
      <c r="AE38" s="516"/>
      <c r="AF38" s="517" t="s">
        <v>92</v>
      </c>
      <c r="AG38" s="517"/>
      <c r="AH38" s="517"/>
      <c r="AI38" s="518" t="s">
        <v>101</v>
      </c>
      <c r="AJ38" s="518"/>
      <c r="AK38" s="518"/>
      <c r="AL38" s="39" t="s">
        <v>0</v>
      </c>
      <c r="AM38" s="40"/>
      <c r="AN38" s="40"/>
      <c r="AO38" s="41"/>
      <c r="AP38" s="519"/>
      <c r="AQ38" s="520"/>
      <c r="AR38" s="520"/>
      <c r="AS38" s="520"/>
      <c r="AT38" s="520"/>
      <c r="AU38" s="520"/>
      <c r="AV38" s="521"/>
      <c r="AW38" s="502">
        <v>27510000</v>
      </c>
      <c r="AX38" s="503"/>
      <c r="AY38" s="503"/>
      <c r="AZ38" s="503"/>
      <c r="BA38" s="503"/>
      <c r="BB38" s="503"/>
      <c r="BC38" s="504"/>
      <c r="BD38" s="502">
        <v>1000000</v>
      </c>
      <c r="BE38" s="503"/>
      <c r="BF38" s="503"/>
      <c r="BG38" s="503"/>
      <c r="BH38" s="503"/>
      <c r="BI38" s="503"/>
      <c r="BJ38" s="504"/>
      <c r="BK38" s="502">
        <v>0</v>
      </c>
      <c r="BL38" s="503"/>
      <c r="BM38" s="503"/>
      <c r="BN38" s="503"/>
      <c r="BO38" s="503"/>
      <c r="BP38" s="503"/>
      <c r="BQ38" s="504"/>
      <c r="BR38" s="502">
        <v>0</v>
      </c>
      <c r="BS38" s="503"/>
      <c r="BT38" s="503"/>
      <c r="BU38" s="503"/>
      <c r="BV38" s="503"/>
      <c r="BW38" s="503"/>
      <c r="BX38" s="504"/>
      <c r="BY38" s="502">
        <v>0</v>
      </c>
      <c r="BZ38" s="503"/>
      <c r="CA38" s="503"/>
      <c r="CB38" s="503"/>
      <c r="CC38" s="503"/>
      <c r="CD38" s="503"/>
      <c r="CE38" s="503"/>
      <c r="CF38" s="504"/>
      <c r="CG38" s="502">
        <v>0</v>
      </c>
      <c r="CH38" s="503"/>
      <c r="CI38" s="503"/>
      <c r="CJ38" s="503"/>
      <c r="CK38" s="503"/>
      <c r="CL38" s="503"/>
      <c r="CM38" s="503"/>
      <c r="CN38" s="504"/>
      <c r="CO38" s="502">
        <v>0</v>
      </c>
      <c r="CP38" s="503"/>
      <c r="CQ38" s="503"/>
      <c r="CR38" s="503"/>
      <c r="CS38" s="503"/>
      <c r="CT38" s="503"/>
      <c r="CU38" s="503"/>
      <c r="CV38" s="504"/>
      <c r="CW38" s="502">
        <v>0</v>
      </c>
      <c r="CX38" s="503"/>
      <c r="CY38" s="503"/>
      <c r="CZ38" s="503"/>
      <c r="DA38" s="503"/>
      <c r="DB38" s="503"/>
      <c r="DC38" s="504"/>
      <c r="DD38" s="502">
        <v>0</v>
      </c>
      <c r="DE38" s="503"/>
      <c r="DF38" s="503"/>
      <c r="DG38" s="503"/>
      <c r="DH38" s="503"/>
      <c r="DI38" s="503"/>
      <c r="DJ38" s="503"/>
      <c r="DK38" s="503"/>
      <c r="DL38" s="503"/>
      <c r="DM38" s="503"/>
      <c r="DN38" s="504"/>
      <c r="DO38" s="502">
        <v>0</v>
      </c>
      <c r="DP38" s="503"/>
      <c r="DQ38" s="503"/>
      <c r="DR38" s="503"/>
      <c r="DS38" s="503"/>
      <c r="DT38" s="503"/>
      <c r="DU38" s="503"/>
      <c r="DV38" s="503"/>
      <c r="DW38" s="503"/>
      <c r="DX38" s="503"/>
      <c r="DY38" s="504"/>
      <c r="DZ38" s="502">
        <v>0</v>
      </c>
      <c r="EA38" s="503"/>
      <c r="EB38" s="503"/>
      <c r="EC38" s="503"/>
      <c r="ED38" s="503"/>
      <c r="EE38" s="503"/>
      <c r="EF38" s="503"/>
      <c r="EG38" s="504"/>
      <c r="EH38" s="502">
        <v>0</v>
      </c>
      <c r="EI38" s="503"/>
      <c r="EJ38" s="503"/>
      <c r="EK38" s="503"/>
      <c r="EL38" s="503"/>
      <c r="EM38" s="503"/>
      <c r="EN38" s="504"/>
      <c r="EO38" s="502">
        <v>0</v>
      </c>
      <c r="EP38" s="503"/>
      <c r="EQ38" s="503"/>
      <c r="ER38" s="503"/>
      <c r="ES38" s="503"/>
      <c r="ET38" s="503"/>
      <c r="EU38" s="504"/>
      <c r="EV38" s="502">
        <v>1346063.1400000001</v>
      </c>
      <c r="EW38" s="503"/>
      <c r="EX38" s="503"/>
      <c r="EY38" s="503"/>
      <c r="EZ38" s="503"/>
      <c r="FA38" s="503"/>
      <c r="FB38" s="503"/>
      <c r="FC38" s="504"/>
      <c r="FD38" s="502">
        <v>29856063.140000001</v>
      </c>
      <c r="FE38" s="503"/>
      <c r="FF38" s="503"/>
      <c r="FG38" s="503"/>
      <c r="FH38" s="503"/>
      <c r="FI38" s="503"/>
      <c r="FJ38" s="503"/>
      <c r="FK38" s="504"/>
    </row>
    <row r="39" spans="1:167" s="47" customFormat="1" ht="12.75" customHeight="1" x14ac:dyDescent="0.2">
      <c r="A39" s="528"/>
      <c r="B39" s="529"/>
      <c r="C39" s="529"/>
      <c r="D39" s="529"/>
      <c r="E39" s="530"/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5"/>
      <c r="AP39" s="531"/>
      <c r="AQ39" s="532"/>
      <c r="AR39" s="532"/>
      <c r="AS39" s="532"/>
      <c r="AT39" s="532"/>
      <c r="AU39" s="532"/>
      <c r="AV39" s="533"/>
      <c r="AW39" s="525"/>
      <c r="AX39" s="526"/>
      <c r="AY39" s="526"/>
      <c r="AZ39" s="526"/>
      <c r="BA39" s="526"/>
      <c r="BB39" s="526"/>
      <c r="BC39" s="527"/>
      <c r="BD39" s="525"/>
      <c r="BE39" s="526"/>
      <c r="BF39" s="526"/>
      <c r="BG39" s="526"/>
      <c r="BH39" s="526"/>
      <c r="BI39" s="526"/>
      <c r="BJ39" s="527"/>
      <c r="BK39" s="525"/>
      <c r="BL39" s="526"/>
      <c r="BM39" s="526"/>
      <c r="BN39" s="526"/>
      <c r="BO39" s="526"/>
      <c r="BP39" s="526"/>
      <c r="BQ39" s="527"/>
      <c r="BR39" s="525"/>
      <c r="BS39" s="526"/>
      <c r="BT39" s="526"/>
      <c r="BU39" s="526"/>
      <c r="BV39" s="526"/>
      <c r="BW39" s="526"/>
      <c r="BX39" s="527"/>
      <c r="BY39" s="525"/>
      <c r="BZ39" s="526"/>
      <c r="CA39" s="526"/>
      <c r="CB39" s="526"/>
      <c r="CC39" s="526"/>
      <c r="CD39" s="526"/>
      <c r="CE39" s="526"/>
      <c r="CF39" s="527"/>
      <c r="CG39" s="525"/>
      <c r="CH39" s="526"/>
      <c r="CI39" s="526"/>
      <c r="CJ39" s="526"/>
      <c r="CK39" s="526"/>
      <c r="CL39" s="526"/>
      <c r="CM39" s="526"/>
      <c r="CN39" s="527"/>
      <c r="CO39" s="525"/>
      <c r="CP39" s="526"/>
      <c r="CQ39" s="526"/>
      <c r="CR39" s="526"/>
      <c r="CS39" s="526"/>
      <c r="CT39" s="526"/>
      <c r="CU39" s="526"/>
      <c r="CV39" s="527"/>
      <c r="CW39" s="525"/>
      <c r="CX39" s="526"/>
      <c r="CY39" s="526"/>
      <c r="CZ39" s="526"/>
      <c r="DA39" s="526"/>
      <c r="DB39" s="526"/>
      <c r="DC39" s="527"/>
      <c r="DD39" s="525"/>
      <c r="DE39" s="526"/>
      <c r="DF39" s="526"/>
      <c r="DG39" s="526"/>
      <c r="DH39" s="526"/>
      <c r="DI39" s="526"/>
      <c r="DJ39" s="526"/>
      <c r="DK39" s="526"/>
      <c r="DL39" s="526"/>
      <c r="DM39" s="526"/>
      <c r="DN39" s="527"/>
      <c r="DO39" s="525"/>
      <c r="DP39" s="526"/>
      <c r="DQ39" s="526"/>
      <c r="DR39" s="526"/>
      <c r="DS39" s="526"/>
      <c r="DT39" s="526"/>
      <c r="DU39" s="526"/>
      <c r="DV39" s="526"/>
      <c r="DW39" s="526"/>
      <c r="DX39" s="526"/>
      <c r="DY39" s="527"/>
      <c r="DZ39" s="505"/>
      <c r="EA39" s="506"/>
      <c r="EB39" s="506"/>
      <c r="EC39" s="506"/>
      <c r="ED39" s="506"/>
      <c r="EE39" s="506"/>
      <c r="EF39" s="506"/>
      <c r="EG39" s="507"/>
      <c r="EH39" s="505"/>
      <c r="EI39" s="506"/>
      <c r="EJ39" s="506"/>
      <c r="EK39" s="506"/>
      <c r="EL39" s="506"/>
      <c r="EM39" s="506"/>
      <c r="EN39" s="507"/>
      <c r="EO39" s="525"/>
      <c r="EP39" s="526"/>
      <c r="EQ39" s="526"/>
      <c r="ER39" s="526"/>
      <c r="ES39" s="526"/>
      <c r="ET39" s="526"/>
      <c r="EU39" s="527"/>
      <c r="EV39" s="525"/>
      <c r="EW39" s="526"/>
      <c r="EX39" s="526"/>
      <c r="EY39" s="526"/>
      <c r="EZ39" s="526"/>
      <c r="FA39" s="526"/>
      <c r="FB39" s="526"/>
      <c r="FC39" s="527"/>
      <c r="FD39" s="525"/>
      <c r="FE39" s="526"/>
      <c r="FF39" s="526"/>
      <c r="FG39" s="526"/>
      <c r="FH39" s="526"/>
      <c r="FI39" s="526"/>
      <c r="FJ39" s="526"/>
      <c r="FK39" s="527"/>
    </row>
    <row r="40" spans="1:167" s="47" customFormat="1" ht="27.75" customHeight="1" x14ac:dyDescent="0.2">
      <c r="A40" s="483" t="s">
        <v>84</v>
      </c>
      <c r="B40" s="483"/>
      <c r="C40" s="483"/>
      <c r="D40" s="483"/>
      <c r="E40" s="483"/>
      <c r="F40" s="46"/>
      <c r="G40" s="484" t="s">
        <v>879</v>
      </c>
      <c r="H40" s="484"/>
      <c r="I40" s="484"/>
      <c r="J40" s="484"/>
      <c r="K40" s="484"/>
      <c r="L40" s="484"/>
      <c r="M40" s="484"/>
      <c r="N40" s="484"/>
      <c r="O40" s="484"/>
      <c r="P40" s="484"/>
      <c r="Q40" s="484"/>
      <c r="R40" s="484"/>
      <c r="S40" s="484"/>
      <c r="T40" s="484"/>
      <c r="U40" s="484"/>
      <c r="V40" s="484"/>
      <c r="W40" s="484"/>
      <c r="X40" s="484"/>
      <c r="Y40" s="484"/>
      <c r="Z40" s="484"/>
      <c r="AA40" s="484"/>
      <c r="AB40" s="484"/>
      <c r="AC40" s="484"/>
      <c r="AD40" s="484"/>
      <c r="AE40" s="484"/>
      <c r="AF40" s="484"/>
      <c r="AG40" s="484"/>
      <c r="AH40" s="484"/>
      <c r="AI40" s="484"/>
      <c r="AJ40" s="484"/>
      <c r="AK40" s="484"/>
      <c r="AL40" s="484"/>
      <c r="AM40" s="484"/>
      <c r="AN40" s="484"/>
      <c r="AO40" s="485"/>
      <c r="AP40" s="486"/>
      <c r="AQ40" s="486"/>
      <c r="AR40" s="486"/>
      <c r="AS40" s="486"/>
      <c r="AT40" s="486"/>
      <c r="AU40" s="486"/>
      <c r="AV40" s="486"/>
      <c r="AW40" s="472">
        <v>0</v>
      </c>
      <c r="AX40" s="473"/>
      <c r="AY40" s="473"/>
      <c r="AZ40" s="473"/>
      <c r="BA40" s="473"/>
      <c r="BB40" s="473"/>
      <c r="BC40" s="474"/>
      <c r="BD40" s="472">
        <v>0</v>
      </c>
      <c r="BE40" s="473"/>
      <c r="BF40" s="473"/>
      <c r="BG40" s="473"/>
      <c r="BH40" s="473"/>
      <c r="BI40" s="473"/>
      <c r="BJ40" s="474"/>
      <c r="BK40" s="472">
        <v>0</v>
      </c>
      <c r="BL40" s="473"/>
      <c r="BM40" s="473"/>
      <c r="BN40" s="473"/>
      <c r="BO40" s="473"/>
      <c r="BP40" s="473"/>
      <c r="BQ40" s="474"/>
      <c r="BR40" s="472">
        <v>0</v>
      </c>
      <c r="BS40" s="473"/>
      <c r="BT40" s="473"/>
      <c r="BU40" s="473"/>
      <c r="BV40" s="473"/>
      <c r="BW40" s="473"/>
      <c r="BX40" s="474"/>
      <c r="BY40" s="472">
        <v>0</v>
      </c>
      <c r="BZ40" s="473"/>
      <c r="CA40" s="473"/>
      <c r="CB40" s="473"/>
      <c r="CC40" s="473"/>
      <c r="CD40" s="473"/>
      <c r="CE40" s="473"/>
      <c r="CF40" s="474"/>
      <c r="CG40" s="472">
        <v>0</v>
      </c>
      <c r="CH40" s="473"/>
      <c r="CI40" s="473"/>
      <c r="CJ40" s="473"/>
      <c r="CK40" s="473"/>
      <c r="CL40" s="473"/>
      <c r="CM40" s="473"/>
      <c r="CN40" s="474"/>
      <c r="CO40" s="472">
        <v>0</v>
      </c>
      <c r="CP40" s="473"/>
      <c r="CQ40" s="473"/>
      <c r="CR40" s="473"/>
      <c r="CS40" s="473"/>
      <c r="CT40" s="473"/>
      <c r="CU40" s="473"/>
      <c r="CV40" s="474"/>
      <c r="CW40" s="472">
        <v>0</v>
      </c>
      <c r="CX40" s="473"/>
      <c r="CY40" s="473"/>
      <c r="CZ40" s="473"/>
      <c r="DA40" s="473"/>
      <c r="DB40" s="473"/>
      <c r="DC40" s="474"/>
      <c r="DD40" s="472">
        <v>0</v>
      </c>
      <c r="DE40" s="473"/>
      <c r="DF40" s="473"/>
      <c r="DG40" s="473"/>
      <c r="DH40" s="473"/>
      <c r="DI40" s="473"/>
      <c r="DJ40" s="473"/>
      <c r="DK40" s="473"/>
      <c r="DL40" s="473"/>
      <c r="DM40" s="473"/>
      <c r="DN40" s="474"/>
      <c r="DO40" s="472">
        <v>0</v>
      </c>
      <c r="DP40" s="473"/>
      <c r="DQ40" s="473"/>
      <c r="DR40" s="473"/>
      <c r="DS40" s="473"/>
      <c r="DT40" s="473"/>
      <c r="DU40" s="473"/>
      <c r="DV40" s="473"/>
      <c r="DW40" s="473"/>
      <c r="DX40" s="473"/>
      <c r="DY40" s="474"/>
      <c r="DZ40" s="472">
        <v>0</v>
      </c>
      <c r="EA40" s="473"/>
      <c r="EB40" s="473"/>
      <c r="EC40" s="473"/>
      <c r="ED40" s="473"/>
      <c r="EE40" s="473"/>
      <c r="EF40" s="473"/>
      <c r="EG40" s="474"/>
      <c r="EH40" s="472">
        <v>0</v>
      </c>
      <c r="EI40" s="473"/>
      <c r="EJ40" s="473"/>
      <c r="EK40" s="473"/>
      <c r="EL40" s="473"/>
      <c r="EM40" s="473"/>
      <c r="EN40" s="474"/>
      <c r="EO40" s="472">
        <v>0</v>
      </c>
      <c r="EP40" s="473"/>
      <c r="EQ40" s="473"/>
      <c r="ER40" s="473"/>
      <c r="ES40" s="473"/>
      <c r="ET40" s="473"/>
      <c r="EU40" s="474"/>
      <c r="EV40" s="472">
        <v>0</v>
      </c>
      <c r="EW40" s="473"/>
      <c r="EX40" s="473"/>
      <c r="EY40" s="473"/>
      <c r="EZ40" s="473"/>
      <c r="FA40" s="473"/>
      <c r="FB40" s="473"/>
      <c r="FC40" s="474"/>
      <c r="FD40" s="472">
        <v>0</v>
      </c>
      <c r="FE40" s="473"/>
      <c r="FF40" s="473"/>
      <c r="FG40" s="473"/>
      <c r="FH40" s="473"/>
      <c r="FI40" s="473"/>
      <c r="FJ40" s="473"/>
      <c r="FK40" s="474"/>
    </row>
    <row r="41" spans="1:167" s="47" customFormat="1" ht="27.75" customHeight="1" x14ac:dyDescent="0.2">
      <c r="A41" s="483" t="s">
        <v>89</v>
      </c>
      <c r="B41" s="483"/>
      <c r="C41" s="483"/>
      <c r="D41" s="483"/>
      <c r="E41" s="483"/>
      <c r="F41" s="46"/>
      <c r="G41" s="484" t="s">
        <v>880</v>
      </c>
      <c r="H41" s="484"/>
      <c r="I41" s="484"/>
      <c r="J41" s="484"/>
      <c r="K41" s="484"/>
      <c r="L41" s="484"/>
      <c r="M41" s="484"/>
      <c r="N41" s="484"/>
      <c r="O41" s="484"/>
      <c r="P41" s="484"/>
      <c r="Q41" s="484"/>
      <c r="R41" s="484"/>
      <c r="S41" s="484"/>
      <c r="T41" s="484"/>
      <c r="U41" s="484"/>
      <c r="V41" s="484"/>
      <c r="W41" s="484"/>
      <c r="X41" s="484"/>
      <c r="Y41" s="484"/>
      <c r="Z41" s="484"/>
      <c r="AA41" s="484"/>
      <c r="AB41" s="484"/>
      <c r="AC41" s="484"/>
      <c r="AD41" s="484"/>
      <c r="AE41" s="484"/>
      <c r="AF41" s="484"/>
      <c r="AG41" s="484"/>
      <c r="AH41" s="484"/>
      <c r="AI41" s="484"/>
      <c r="AJ41" s="484"/>
      <c r="AK41" s="484"/>
      <c r="AL41" s="484"/>
      <c r="AM41" s="484"/>
      <c r="AN41" s="484"/>
      <c r="AO41" s="485"/>
      <c r="AP41" s="486"/>
      <c r="AQ41" s="486"/>
      <c r="AR41" s="486"/>
      <c r="AS41" s="486"/>
      <c r="AT41" s="486"/>
      <c r="AU41" s="486"/>
      <c r="AV41" s="486"/>
      <c r="AW41" s="472">
        <v>0</v>
      </c>
      <c r="AX41" s="473"/>
      <c r="AY41" s="473"/>
      <c r="AZ41" s="473"/>
      <c r="BA41" s="473"/>
      <c r="BB41" s="473"/>
      <c r="BC41" s="474"/>
      <c r="BD41" s="472">
        <v>0</v>
      </c>
      <c r="BE41" s="473"/>
      <c r="BF41" s="473"/>
      <c r="BG41" s="473"/>
      <c r="BH41" s="473"/>
      <c r="BI41" s="473"/>
      <c r="BJ41" s="474"/>
      <c r="BK41" s="472">
        <v>0</v>
      </c>
      <c r="BL41" s="473"/>
      <c r="BM41" s="473"/>
      <c r="BN41" s="473"/>
      <c r="BO41" s="473"/>
      <c r="BP41" s="473"/>
      <c r="BQ41" s="474"/>
      <c r="BR41" s="472">
        <v>0</v>
      </c>
      <c r="BS41" s="473"/>
      <c r="BT41" s="473"/>
      <c r="BU41" s="473"/>
      <c r="BV41" s="473"/>
      <c r="BW41" s="473"/>
      <c r="BX41" s="474"/>
      <c r="BY41" s="472">
        <v>0</v>
      </c>
      <c r="BZ41" s="473"/>
      <c r="CA41" s="473"/>
      <c r="CB41" s="473"/>
      <c r="CC41" s="473"/>
      <c r="CD41" s="473"/>
      <c r="CE41" s="473"/>
      <c r="CF41" s="474"/>
      <c r="CG41" s="472">
        <v>0</v>
      </c>
      <c r="CH41" s="473"/>
      <c r="CI41" s="473"/>
      <c r="CJ41" s="473"/>
      <c r="CK41" s="473"/>
      <c r="CL41" s="473"/>
      <c r="CM41" s="473"/>
      <c r="CN41" s="474"/>
      <c r="CO41" s="472">
        <v>0</v>
      </c>
      <c r="CP41" s="473"/>
      <c r="CQ41" s="473"/>
      <c r="CR41" s="473"/>
      <c r="CS41" s="473"/>
      <c r="CT41" s="473"/>
      <c r="CU41" s="473"/>
      <c r="CV41" s="474"/>
      <c r="CW41" s="472">
        <v>0</v>
      </c>
      <c r="CX41" s="473"/>
      <c r="CY41" s="473"/>
      <c r="CZ41" s="473"/>
      <c r="DA41" s="473"/>
      <c r="DB41" s="473"/>
      <c r="DC41" s="474"/>
      <c r="DD41" s="472">
        <v>0</v>
      </c>
      <c r="DE41" s="473"/>
      <c r="DF41" s="473"/>
      <c r="DG41" s="473"/>
      <c r="DH41" s="473"/>
      <c r="DI41" s="473"/>
      <c r="DJ41" s="473"/>
      <c r="DK41" s="473"/>
      <c r="DL41" s="473"/>
      <c r="DM41" s="473"/>
      <c r="DN41" s="474"/>
      <c r="DO41" s="472">
        <v>0</v>
      </c>
      <c r="DP41" s="473"/>
      <c r="DQ41" s="473"/>
      <c r="DR41" s="473"/>
      <c r="DS41" s="473"/>
      <c r="DT41" s="473"/>
      <c r="DU41" s="473"/>
      <c r="DV41" s="473"/>
      <c r="DW41" s="473"/>
      <c r="DX41" s="473"/>
      <c r="DY41" s="474"/>
      <c r="DZ41" s="472">
        <v>0</v>
      </c>
      <c r="EA41" s="473"/>
      <c r="EB41" s="473"/>
      <c r="EC41" s="473"/>
      <c r="ED41" s="473"/>
      <c r="EE41" s="473"/>
      <c r="EF41" s="473"/>
      <c r="EG41" s="474"/>
      <c r="EH41" s="472">
        <v>0</v>
      </c>
      <c r="EI41" s="473"/>
      <c r="EJ41" s="473"/>
      <c r="EK41" s="473"/>
      <c r="EL41" s="473"/>
      <c r="EM41" s="473"/>
      <c r="EN41" s="474"/>
      <c r="EO41" s="472">
        <v>0</v>
      </c>
      <c r="EP41" s="473"/>
      <c r="EQ41" s="473"/>
      <c r="ER41" s="473"/>
      <c r="ES41" s="473"/>
      <c r="ET41" s="473"/>
      <c r="EU41" s="474"/>
      <c r="EV41" s="472">
        <v>0</v>
      </c>
      <c r="EW41" s="473"/>
      <c r="EX41" s="473"/>
      <c r="EY41" s="473"/>
      <c r="EZ41" s="473"/>
      <c r="FA41" s="473"/>
      <c r="FB41" s="473"/>
      <c r="FC41" s="474"/>
      <c r="FD41" s="472">
        <v>0</v>
      </c>
      <c r="FE41" s="473"/>
      <c r="FF41" s="473"/>
      <c r="FG41" s="473"/>
      <c r="FH41" s="473"/>
      <c r="FI41" s="473"/>
      <c r="FJ41" s="473"/>
      <c r="FK41" s="474"/>
    </row>
    <row r="42" spans="1:167" s="47" customFormat="1" ht="12.75" x14ac:dyDescent="0.2">
      <c r="A42" s="510" t="s">
        <v>90</v>
      </c>
      <c r="B42" s="511"/>
      <c r="C42" s="511"/>
      <c r="D42" s="511"/>
      <c r="E42" s="512"/>
      <c r="F42" s="37"/>
      <c r="G42" s="38" t="s">
        <v>878</v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516" t="s">
        <v>881</v>
      </c>
      <c r="S42" s="516"/>
      <c r="T42" s="516"/>
      <c r="U42" s="516"/>
      <c r="V42" s="38"/>
      <c r="W42" s="516" t="s">
        <v>881</v>
      </c>
      <c r="X42" s="516"/>
      <c r="Y42" s="516"/>
      <c r="Z42" s="516"/>
      <c r="AA42" s="516"/>
      <c r="AB42" s="516"/>
      <c r="AC42" s="516"/>
      <c r="AD42" s="516"/>
      <c r="AE42" s="516"/>
      <c r="AF42" s="517" t="s">
        <v>92</v>
      </c>
      <c r="AG42" s="517"/>
      <c r="AH42" s="517"/>
      <c r="AI42" s="518" t="s">
        <v>102</v>
      </c>
      <c r="AJ42" s="518"/>
      <c r="AK42" s="518"/>
      <c r="AL42" s="39" t="s">
        <v>882</v>
      </c>
      <c r="AM42" s="40"/>
      <c r="AN42" s="40"/>
      <c r="AO42" s="41"/>
      <c r="AP42" s="519"/>
      <c r="AQ42" s="520"/>
      <c r="AR42" s="520"/>
      <c r="AS42" s="520"/>
      <c r="AT42" s="520"/>
      <c r="AU42" s="520"/>
      <c r="AV42" s="521"/>
      <c r="AW42" s="502">
        <v>27510000</v>
      </c>
      <c r="AX42" s="503"/>
      <c r="AY42" s="503"/>
      <c r="AZ42" s="503"/>
      <c r="BA42" s="503"/>
      <c r="BB42" s="503"/>
      <c r="BC42" s="504"/>
      <c r="BD42" s="502">
        <v>84500000</v>
      </c>
      <c r="BE42" s="503"/>
      <c r="BF42" s="503"/>
      <c r="BG42" s="503"/>
      <c r="BH42" s="503"/>
      <c r="BI42" s="503"/>
      <c r="BJ42" s="504"/>
      <c r="BK42" s="502">
        <v>0</v>
      </c>
      <c r="BL42" s="503"/>
      <c r="BM42" s="503"/>
      <c r="BN42" s="503"/>
      <c r="BO42" s="503"/>
      <c r="BP42" s="503"/>
      <c r="BQ42" s="504"/>
      <c r="BR42" s="502">
        <v>0</v>
      </c>
      <c r="BS42" s="503"/>
      <c r="BT42" s="503"/>
      <c r="BU42" s="503"/>
      <c r="BV42" s="503"/>
      <c r="BW42" s="503"/>
      <c r="BX42" s="504"/>
      <c r="BY42" s="502">
        <v>0</v>
      </c>
      <c r="BZ42" s="503"/>
      <c r="CA42" s="503"/>
      <c r="CB42" s="503"/>
      <c r="CC42" s="503"/>
      <c r="CD42" s="503"/>
      <c r="CE42" s="503"/>
      <c r="CF42" s="504"/>
      <c r="CG42" s="502">
        <v>0</v>
      </c>
      <c r="CH42" s="503"/>
      <c r="CI42" s="503"/>
      <c r="CJ42" s="503"/>
      <c r="CK42" s="503"/>
      <c r="CL42" s="503"/>
      <c r="CM42" s="503"/>
      <c r="CN42" s="504"/>
      <c r="CO42" s="502">
        <v>0</v>
      </c>
      <c r="CP42" s="503"/>
      <c r="CQ42" s="503"/>
      <c r="CR42" s="503"/>
      <c r="CS42" s="503"/>
      <c r="CT42" s="503"/>
      <c r="CU42" s="503"/>
      <c r="CV42" s="504"/>
      <c r="CW42" s="502">
        <v>0</v>
      </c>
      <c r="CX42" s="503"/>
      <c r="CY42" s="503"/>
      <c r="CZ42" s="503"/>
      <c r="DA42" s="503"/>
      <c r="DB42" s="503"/>
      <c r="DC42" s="504"/>
      <c r="DD42" s="502">
        <v>0</v>
      </c>
      <c r="DE42" s="503"/>
      <c r="DF42" s="503"/>
      <c r="DG42" s="503"/>
      <c r="DH42" s="503"/>
      <c r="DI42" s="503"/>
      <c r="DJ42" s="503"/>
      <c r="DK42" s="503"/>
      <c r="DL42" s="503"/>
      <c r="DM42" s="503"/>
      <c r="DN42" s="504"/>
      <c r="DO42" s="502">
        <v>0</v>
      </c>
      <c r="DP42" s="503"/>
      <c r="DQ42" s="503"/>
      <c r="DR42" s="503"/>
      <c r="DS42" s="503"/>
      <c r="DT42" s="503"/>
      <c r="DU42" s="503"/>
      <c r="DV42" s="503"/>
      <c r="DW42" s="503"/>
      <c r="DX42" s="503"/>
      <c r="DY42" s="504"/>
      <c r="DZ42" s="502">
        <v>0</v>
      </c>
      <c r="EA42" s="503"/>
      <c r="EB42" s="503"/>
      <c r="EC42" s="503"/>
      <c r="ED42" s="503"/>
      <c r="EE42" s="503"/>
      <c r="EF42" s="503"/>
      <c r="EG42" s="504"/>
      <c r="EH42" s="502">
        <v>0</v>
      </c>
      <c r="EI42" s="503"/>
      <c r="EJ42" s="503"/>
      <c r="EK42" s="503"/>
      <c r="EL42" s="503"/>
      <c r="EM42" s="503"/>
      <c r="EN42" s="504"/>
      <c r="EO42" s="502">
        <v>0</v>
      </c>
      <c r="EP42" s="503"/>
      <c r="EQ42" s="503"/>
      <c r="ER42" s="503"/>
      <c r="ES42" s="503"/>
      <c r="ET42" s="503"/>
      <c r="EU42" s="504"/>
      <c r="EV42" s="502">
        <v>-1118451.3</v>
      </c>
      <c r="EW42" s="503"/>
      <c r="EX42" s="503"/>
      <c r="EY42" s="503"/>
      <c r="EZ42" s="503"/>
      <c r="FA42" s="503"/>
      <c r="FB42" s="503"/>
      <c r="FC42" s="504"/>
      <c r="FD42" s="502">
        <v>110891548.7</v>
      </c>
      <c r="FE42" s="503"/>
      <c r="FF42" s="503"/>
      <c r="FG42" s="503"/>
      <c r="FH42" s="503"/>
      <c r="FI42" s="503"/>
      <c r="FJ42" s="503"/>
      <c r="FK42" s="504"/>
    </row>
    <row r="43" spans="1:167" s="47" customFormat="1" ht="15" customHeight="1" x14ac:dyDescent="0.2">
      <c r="A43" s="513"/>
      <c r="B43" s="514"/>
      <c r="C43" s="514"/>
      <c r="D43" s="514"/>
      <c r="E43" s="515"/>
      <c r="F43" s="253"/>
      <c r="G43" s="508" t="s">
        <v>883</v>
      </c>
      <c r="H43" s="508"/>
      <c r="I43" s="508"/>
      <c r="J43" s="508"/>
      <c r="K43" s="508"/>
      <c r="L43" s="508"/>
      <c r="M43" s="508"/>
      <c r="N43" s="508"/>
      <c r="O43" s="508"/>
      <c r="P43" s="508"/>
      <c r="Q43" s="508"/>
      <c r="R43" s="508"/>
      <c r="S43" s="508"/>
      <c r="T43" s="508"/>
      <c r="U43" s="508"/>
      <c r="V43" s="508"/>
      <c r="W43" s="508"/>
      <c r="X43" s="508"/>
      <c r="Y43" s="508"/>
      <c r="Z43" s="508"/>
      <c r="AA43" s="508"/>
      <c r="AB43" s="508"/>
      <c r="AC43" s="508"/>
      <c r="AD43" s="508"/>
      <c r="AE43" s="508"/>
      <c r="AF43" s="508"/>
      <c r="AG43" s="508"/>
      <c r="AH43" s="508"/>
      <c r="AI43" s="508"/>
      <c r="AJ43" s="508"/>
      <c r="AK43" s="508"/>
      <c r="AL43" s="508"/>
      <c r="AM43" s="508"/>
      <c r="AN43" s="508"/>
      <c r="AO43" s="509"/>
      <c r="AP43" s="522"/>
      <c r="AQ43" s="523"/>
      <c r="AR43" s="523"/>
      <c r="AS43" s="523"/>
      <c r="AT43" s="523"/>
      <c r="AU43" s="523"/>
      <c r="AV43" s="524"/>
      <c r="AW43" s="505"/>
      <c r="AX43" s="506"/>
      <c r="AY43" s="506"/>
      <c r="AZ43" s="506"/>
      <c r="BA43" s="506"/>
      <c r="BB43" s="506"/>
      <c r="BC43" s="507"/>
      <c r="BD43" s="505"/>
      <c r="BE43" s="506"/>
      <c r="BF43" s="506"/>
      <c r="BG43" s="506"/>
      <c r="BH43" s="506"/>
      <c r="BI43" s="506"/>
      <c r="BJ43" s="507"/>
      <c r="BK43" s="505"/>
      <c r="BL43" s="506"/>
      <c r="BM43" s="506"/>
      <c r="BN43" s="506"/>
      <c r="BO43" s="506"/>
      <c r="BP43" s="506"/>
      <c r="BQ43" s="507"/>
      <c r="BR43" s="505"/>
      <c r="BS43" s="506"/>
      <c r="BT43" s="506"/>
      <c r="BU43" s="506"/>
      <c r="BV43" s="506"/>
      <c r="BW43" s="506"/>
      <c r="BX43" s="507"/>
      <c r="BY43" s="505"/>
      <c r="BZ43" s="506"/>
      <c r="CA43" s="506"/>
      <c r="CB43" s="506"/>
      <c r="CC43" s="506"/>
      <c r="CD43" s="506"/>
      <c r="CE43" s="506"/>
      <c r="CF43" s="507"/>
      <c r="CG43" s="505"/>
      <c r="CH43" s="506"/>
      <c r="CI43" s="506"/>
      <c r="CJ43" s="506"/>
      <c r="CK43" s="506"/>
      <c r="CL43" s="506"/>
      <c r="CM43" s="506"/>
      <c r="CN43" s="507"/>
      <c r="CO43" s="505"/>
      <c r="CP43" s="506"/>
      <c r="CQ43" s="506"/>
      <c r="CR43" s="506"/>
      <c r="CS43" s="506"/>
      <c r="CT43" s="506"/>
      <c r="CU43" s="506"/>
      <c r="CV43" s="507"/>
      <c r="CW43" s="505"/>
      <c r="CX43" s="506"/>
      <c r="CY43" s="506"/>
      <c r="CZ43" s="506"/>
      <c r="DA43" s="506"/>
      <c r="DB43" s="506"/>
      <c r="DC43" s="507"/>
      <c r="DD43" s="505"/>
      <c r="DE43" s="506"/>
      <c r="DF43" s="506"/>
      <c r="DG43" s="506"/>
      <c r="DH43" s="506"/>
      <c r="DI43" s="506"/>
      <c r="DJ43" s="506"/>
      <c r="DK43" s="506"/>
      <c r="DL43" s="506"/>
      <c r="DM43" s="506"/>
      <c r="DN43" s="507"/>
      <c r="DO43" s="505"/>
      <c r="DP43" s="506"/>
      <c r="DQ43" s="506"/>
      <c r="DR43" s="506"/>
      <c r="DS43" s="506"/>
      <c r="DT43" s="506"/>
      <c r="DU43" s="506"/>
      <c r="DV43" s="506"/>
      <c r="DW43" s="506"/>
      <c r="DX43" s="506"/>
      <c r="DY43" s="507"/>
      <c r="DZ43" s="505"/>
      <c r="EA43" s="506"/>
      <c r="EB43" s="506"/>
      <c r="EC43" s="506"/>
      <c r="ED43" s="506"/>
      <c r="EE43" s="506"/>
      <c r="EF43" s="506"/>
      <c r="EG43" s="507"/>
      <c r="EH43" s="505"/>
      <c r="EI43" s="506"/>
      <c r="EJ43" s="506"/>
      <c r="EK43" s="506"/>
      <c r="EL43" s="506"/>
      <c r="EM43" s="506"/>
      <c r="EN43" s="507"/>
      <c r="EO43" s="505"/>
      <c r="EP43" s="506"/>
      <c r="EQ43" s="506"/>
      <c r="ER43" s="506"/>
      <c r="ES43" s="506"/>
      <c r="ET43" s="506"/>
      <c r="EU43" s="507"/>
      <c r="EV43" s="505"/>
      <c r="EW43" s="506"/>
      <c r="EX43" s="506"/>
      <c r="EY43" s="506"/>
      <c r="EZ43" s="506"/>
      <c r="FA43" s="506"/>
      <c r="FB43" s="506"/>
      <c r="FC43" s="507"/>
      <c r="FD43" s="505"/>
      <c r="FE43" s="506"/>
      <c r="FF43" s="506"/>
      <c r="FG43" s="506"/>
      <c r="FH43" s="506"/>
      <c r="FI43" s="506"/>
      <c r="FJ43" s="506"/>
      <c r="FK43" s="507"/>
    </row>
    <row r="44" spans="1:167" s="47" customFormat="1" ht="27.75" customHeight="1" x14ac:dyDescent="0.2">
      <c r="A44" s="483" t="s">
        <v>91</v>
      </c>
      <c r="B44" s="483"/>
      <c r="C44" s="483"/>
      <c r="D44" s="483"/>
      <c r="E44" s="483"/>
      <c r="F44" s="46"/>
      <c r="G44" s="484" t="s">
        <v>672</v>
      </c>
      <c r="H44" s="484"/>
      <c r="I44" s="484"/>
      <c r="J44" s="484"/>
      <c r="K44" s="484"/>
      <c r="L44" s="484"/>
      <c r="M44" s="484"/>
      <c r="N44" s="484"/>
      <c r="O44" s="484"/>
      <c r="P44" s="484"/>
      <c r="Q44" s="484"/>
      <c r="R44" s="484"/>
      <c r="S44" s="484"/>
      <c r="T44" s="484"/>
      <c r="U44" s="484"/>
      <c r="V44" s="484"/>
      <c r="W44" s="484"/>
      <c r="X44" s="484"/>
      <c r="Y44" s="484"/>
      <c r="Z44" s="484"/>
      <c r="AA44" s="484"/>
      <c r="AB44" s="484"/>
      <c r="AC44" s="484"/>
      <c r="AD44" s="484"/>
      <c r="AE44" s="484"/>
      <c r="AF44" s="484"/>
      <c r="AG44" s="484"/>
      <c r="AH44" s="484"/>
      <c r="AI44" s="484"/>
      <c r="AJ44" s="484"/>
      <c r="AK44" s="484"/>
      <c r="AL44" s="484"/>
      <c r="AM44" s="484"/>
      <c r="AN44" s="484"/>
      <c r="AO44" s="485"/>
      <c r="AP44" s="486"/>
      <c r="AQ44" s="486"/>
      <c r="AR44" s="486"/>
      <c r="AS44" s="486"/>
      <c r="AT44" s="486"/>
      <c r="AU44" s="486"/>
      <c r="AV44" s="486"/>
      <c r="AW44" s="472">
        <v>0</v>
      </c>
      <c r="AX44" s="473"/>
      <c r="AY44" s="473"/>
      <c r="AZ44" s="473"/>
      <c r="BA44" s="473"/>
      <c r="BB44" s="473"/>
      <c r="BC44" s="474"/>
      <c r="BD44" s="472">
        <v>0</v>
      </c>
      <c r="BE44" s="473"/>
      <c r="BF44" s="473"/>
      <c r="BG44" s="473"/>
      <c r="BH44" s="473"/>
      <c r="BI44" s="473"/>
      <c r="BJ44" s="474"/>
      <c r="BK44" s="472">
        <v>0</v>
      </c>
      <c r="BL44" s="473"/>
      <c r="BM44" s="473"/>
      <c r="BN44" s="473"/>
      <c r="BO44" s="473"/>
      <c r="BP44" s="473"/>
      <c r="BQ44" s="474"/>
      <c r="BR44" s="472">
        <v>0</v>
      </c>
      <c r="BS44" s="473"/>
      <c r="BT44" s="473"/>
      <c r="BU44" s="473"/>
      <c r="BV44" s="473"/>
      <c r="BW44" s="473"/>
      <c r="BX44" s="474"/>
      <c r="BY44" s="472">
        <v>0</v>
      </c>
      <c r="BZ44" s="473"/>
      <c r="CA44" s="473"/>
      <c r="CB44" s="473"/>
      <c r="CC44" s="473"/>
      <c r="CD44" s="473"/>
      <c r="CE44" s="473"/>
      <c r="CF44" s="474"/>
      <c r="CG44" s="472">
        <v>0</v>
      </c>
      <c r="CH44" s="473"/>
      <c r="CI44" s="473"/>
      <c r="CJ44" s="473"/>
      <c r="CK44" s="473"/>
      <c r="CL44" s="473"/>
      <c r="CM44" s="473"/>
      <c r="CN44" s="474"/>
      <c r="CO44" s="472">
        <v>0</v>
      </c>
      <c r="CP44" s="473"/>
      <c r="CQ44" s="473"/>
      <c r="CR44" s="473"/>
      <c r="CS44" s="473"/>
      <c r="CT44" s="473"/>
      <c r="CU44" s="473"/>
      <c r="CV44" s="474"/>
      <c r="CW44" s="472">
        <v>0</v>
      </c>
      <c r="CX44" s="473"/>
      <c r="CY44" s="473"/>
      <c r="CZ44" s="473"/>
      <c r="DA44" s="473"/>
      <c r="DB44" s="473"/>
      <c r="DC44" s="474"/>
      <c r="DD44" s="472">
        <v>0</v>
      </c>
      <c r="DE44" s="473"/>
      <c r="DF44" s="473"/>
      <c r="DG44" s="473"/>
      <c r="DH44" s="473"/>
      <c r="DI44" s="473"/>
      <c r="DJ44" s="473"/>
      <c r="DK44" s="473"/>
      <c r="DL44" s="473"/>
      <c r="DM44" s="473"/>
      <c r="DN44" s="474"/>
      <c r="DO44" s="472">
        <v>0</v>
      </c>
      <c r="DP44" s="473"/>
      <c r="DQ44" s="473"/>
      <c r="DR44" s="473"/>
      <c r="DS44" s="473"/>
      <c r="DT44" s="473"/>
      <c r="DU44" s="473"/>
      <c r="DV44" s="473"/>
      <c r="DW44" s="473"/>
      <c r="DX44" s="473"/>
      <c r="DY44" s="474"/>
      <c r="DZ44" s="472">
        <v>0</v>
      </c>
      <c r="EA44" s="473"/>
      <c r="EB44" s="473"/>
      <c r="EC44" s="473"/>
      <c r="ED44" s="473"/>
      <c r="EE44" s="473"/>
      <c r="EF44" s="473"/>
      <c r="EG44" s="474"/>
      <c r="EH44" s="472">
        <v>0</v>
      </c>
      <c r="EI44" s="473"/>
      <c r="EJ44" s="473"/>
      <c r="EK44" s="473"/>
      <c r="EL44" s="473"/>
      <c r="EM44" s="473"/>
      <c r="EN44" s="474"/>
      <c r="EO44" s="472">
        <v>0</v>
      </c>
      <c r="EP44" s="473"/>
      <c r="EQ44" s="473"/>
      <c r="ER44" s="473"/>
      <c r="ES44" s="473"/>
      <c r="ET44" s="473"/>
      <c r="EU44" s="474"/>
      <c r="EV44" s="472">
        <v>-1501573.9500000007</v>
      </c>
      <c r="EW44" s="473"/>
      <c r="EX44" s="473"/>
      <c r="EY44" s="473"/>
      <c r="EZ44" s="473"/>
      <c r="FA44" s="473"/>
      <c r="FB44" s="473"/>
      <c r="FC44" s="474"/>
      <c r="FD44" s="472">
        <v>-1501573.9500000007</v>
      </c>
      <c r="FE44" s="473"/>
      <c r="FF44" s="473"/>
      <c r="FG44" s="473"/>
      <c r="FH44" s="473"/>
      <c r="FI44" s="473"/>
      <c r="FJ44" s="473"/>
      <c r="FK44" s="474"/>
    </row>
    <row r="45" spans="1:167" s="47" customFormat="1" ht="27.75" hidden="1" customHeight="1" x14ac:dyDescent="0.2">
      <c r="A45" s="483" t="s">
        <v>92</v>
      </c>
      <c r="B45" s="483"/>
      <c r="C45" s="483"/>
      <c r="D45" s="483"/>
      <c r="E45" s="483"/>
      <c r="F45" s="46"/>
      <c r="G45" s="484" t="s">
        <v>893</v>
      </c>
      <c r="H45" s="484"/>
      <c r="I45" s="484"/>
      <c r="J45" s="484"/>
      <c r="K45" s="484"/>
      <c r="L45" s="484"/>
      <c r="M45" s="484"/>
      <c r="N45" s="484"/>
      <c r="O45" s="484"/>
      <c r="P45" s="484"/>
      <c r="Q45" s="484"/>
      <c r="R45" s="484"/>
      <c r="S45" s="484"/>
      <c r="T45" s="484"/>
      <c r="U45" s="484"/>
      <c r="V45" s="484"/>
      <c r="W45" s="484"/>
      <c r="X45" s="484"/>
      <c r="Y45" s="484"/>
      <c r="Z45" s="484"/>
      <c r="AA45" s="484"/>
      <c r="AB45" s="484"/>
      <c r="AC45" s="484"/>
      <c r="AD45" s="484"/>
      <c r="AE45" s="484"/>
      <c r="AF45" s="484"/>
      <c r="AG45" s="484"/>
      <c r="AH45" s="484"/>
      <c r="AI45" s="484"/>
      <c r="AJ45" s="484"/>
      <c r="AK45" s="484"/>
      <c r="AL45" s="484"/>
      <c r="AM45" s="484"/>
      <c r="AN45" s="484"/>
      <c r="AO45" s="485"/>
      <c r="AP45" s="486"/>
      <c r="AQ45" s="486"/>
      <c r="AR45" s="486"/>
      <c r="AS45" s="486"/>
      <c r="AT45" s="486"/>
      <c r="AU45" s="486"/>
      <c r="AV45" s="486"/>
      <c r="AW45" s="472">
        <v>0</v>
      </c>
      <c r="AX45" s="473"/>
      <c r="AY45" s="473"/>
      <c r="AZ45" s="473"/>
      <c r="BA45" s="473"/>
      <c r="BB45" s="473"/>
      <c r="BC45" s="474"/>
      <c r="BD45" s="472">
        <v>0</v>
      </c>
      <c r="BE45" s="473"/>
      <c r="BF45" s="473"/>
      <c r="BG45" s="473"/>
      <c r="BH45" s="473"/>
      <c r="BI45" s="473"/>
      <c r="BJ45" s="474"/>
      <c r="BK45" s="472">
        <v>0</v>
      </c>
      <c r="BL45" s="473"/>
      <c r="BM45" s="473"/>
      <c r="BN45" s="473"/>
      <c r="BO45" s="473"/>
      <c r="BP45" s="473"/>
      <c r="BQ45" s="474"/>
      <c r="BR45" s="472">
        <v>0</v>
      </c>
      <c r="BS45" s="473"/>
      <c r="BT45" s="473"/>
      <c r="BU45" s="473"/>
      <c r="BV45" s="473"/>
      <c r="BW45" s="473"/>
      <c r="BX45" s="474"/>
      <c r="BY45" s="472">
        <v>0</v>
      </c>
      <c r="BZ45" s="473"/>
      <c r="CA45" s="473"/>
      <c r="CB45" s="473"/>
      <c r="CC45" s="473"/>
      <c r="CD45" s="473"/>
      <c r="CE45" s="473"/>
      <c r="CF45" s="474"/>
      <c r="CG45" s="472">
        <v>0</v>
      </c>
      <c r="CH45" s="473"/>
      <c r="CI45" s="473"/>
      <c r="CJ45" s="473"/>
      <c r="CK45" s="473"/>
      <c r="CL45" s="473"/>
      <c r="CM45" s="473"/>
      <c r="CN45" s="474"/>
      <c r="CO45" s="472">
        <v>0</v>
      </c>
      <c r="CP45" s="473"/>
      <c r="CQ45" s="473"/>
      <c r="CR45" s="473"/>
      <c r="CS45" s="473"/>
      <c r="CT45" s="473"/>
      <c r="CU45" s="473"/>
      <c r="CV45" s="474"/>
      <c r="CW45" s="472">
        <v>0</v>
      </c>
      <c r="CX45" s="473"/>
      <c r="CY45" s="473"/>
      <c r="CZ45" s="473"/>
      <c r="DA45" s="473"/>
      <c r="DB45" s="473"/>
      <c r="DC45" s="474"/>
      <c r="DD45" s="472">
        <v>0</v>
      </c>
      <c r="DE45" s="473"/>
      <c r="DF45" s="473"/>
      <c r="DG45" s="473"/>
      <c r="DH45" s="473"/>
      <c r="DI45" s="473"/>
      <c r="DJ45" s="473"/>
      <c r="DK45" s="473"/>
      <c r="DL45" s="473"/>
      <c r="DM45" s="473"/>
      <c r="DN45" s="474"/>
      <c r="DO45" s="472">
        <v>0</v>
      </c>
      <c r="DP45" s="473"/>
      <c r="DQ45" s="473"/>
      <c r="DR45" s="473"/>
      <c r="DS45" s="473"/>
      <c r="DT45" s="473"/>
      <c r="DU45" s="473"/>
      <c r="DV45" s="473"/>
      <c r="DW45" s="473"/>
      <c r="DX45" s="473"/>
      <c r="DY45" s="474"/>
      <c r="DZ45" s="472">
        <v>0</v>
      </c>
      <c r="EA45" s="473"/>
      <c r="EB45" s="473"/>
      <c r="EC45" s="473"/>
      <c r="ED45" s="473"/>
      <c r="EE45" s="473"/>
      <c r="EF45" s="473"/>
      <c r="EG45" s="474"/>
      <c r="EH45" s="472">
        <v>0</v>
      </c>
      <c r="EI45" s="473"/>
      <c r="EJ45" s="473"/>
      <c r="EK45" s="473"/>
      <c r="EL45" s="473"/>
      <c r="EM45" s="473"/>
      <c r="EN45" s="474"/>
      <c r="EO45" s="472">
        <v>0</v>
      </c>
      <c r="EP45" s="473"/>
      <c r="EQ45" s="473"/>
      <c r="ER45" s="473"/>
      <c r="ES45" s="473"/>
      <c r="ET45" s="473"/>
      <c r="EU45" s="474"/>
      <c r="EV45" s="472">
        <v>0</v>
      </c>
      <c r="EW45" s="473"/>
      <c r="EX45" s="473"/>
      <c r="EY45" s="473"/>
      <c r="EZ45" s="473"/>
      <c r="FA45" s="473"/>
      <c r="FB45" s="473"/>
      <c r="FC45" s="474"/>
      <c r="FD45" s="472">
        <v>0</v>
      </c>
      <c r="FE45" s="473"/>
      <c r="FF45" s="473"/>
      <c r="FG45" s="473"/>
      <c r="FH45" s="473"/>
      <c r="FI45" s="473"/>
      <c r="FJ45" s="473"/>
      <c r="FK45" s="474"/>
    </row>
    <row r="46" spans="1:167" s="47" customFormat="1" ht="54.75" hidden="1" customHeight="1" x14ac:dyDescent="0.2">
      <c r="A46" s="483" t="s">
        <v>94</v>
      </c>
      <c r="B46" s="483"/>
      <c r="C46" s="483"/>
      <c r="D46" s="483"/>
      <c r="E46" s="483"/>
      <c r="F46" s="48"/>
      <c r="G46" s="484" t="s">
        <v>885</v>
      </c>
      <c r="H46" s="484"/>
      <c r="I46" s="484"/>
      <c r="J46" s="484"/>
      <c r="K46" s="484"/>
      <c r="L46" s="484"/>
      <c r="M46" s="484"/>
      <c r="N46" s="484"/>
      <c r="O46" s="484"/>
      <c r="P46" s="484"/>
      <c r="Q46" s="484"/>
      <c r="R46" s="484"/>
      <c r="S46" s="484"/>
      <c r="T46" s="484"/>
      <c r="U46" s="484"/>
      <c r="V46" s="484"/>
      <c r="W46" s="484"/>
      <c r="X46" s="484"/>
      <c r="Y46" s="484"/>
      <c r="Z46" s="484"/>
      <c r="AA46" s="484"/>
      <c r="AB46" s="484"/>
      <c r="AC46" s="484"/>
      <c r="AD46" s="484"/>
      <c r="AE46" s="484"/>
      <c r="AF46" s="484"/>
      <c r="AG46" s="484"/>
      <c r="AH46" s="484"/>
      <c r="AI46" s="484"/>
      <c r="AJ46" s="484"/>
      <c r="AK46" s="484"/>
      <c r="AL46" s="484"/>
      <c r="AM46" s="484"/>
      <c r="AN46" s="484"/>
      <c r="AO46" s="485"/>
      <c r="AP46" s="486"/>
      <c r="AQ46" s="486"/>
      <c r="AR46" s="486"/>
      <c r="AS46" s="486"/>
      <c r="AT46" s="486"/>
      <c r="AU46" s="486"/>
      <c r="AV46" s="486"/>
      <c r="AW46" s="472">
        <v>0</v>
      </c>
      <c r="AX46" s="473"/>
      <c r="AY46" s="473"/>
      <c r="AZ46" s="473"/>
      <c r="BA46" s="473"/>
      <c r="BB46" s="473"/>
      <c r="BC46" s="474"/>
      <c r="BD46" s="472">
        <v>0</v>
      </c>
      <c r="BE46" s="473"/>
      <c r="BF46" s="473"/>
      <c r="BG46" s="473"/>
      <c r="BH46" s="473"/>
      <c r="BI46" s="473"/>
      <c r="BJ46" s="474"/>
      <c r="BK46" s="472">
        <v>0</v>
      </c>
      <c r="BL46" s="473"/>
      <c r="BM46" s="473"/>
      <c r="BN46" s="473"/>
      <c r="BO46" s="473"/>
      <c r="BP46" s="473"/>
      <c r="BQ46" s="474"/>
      <c r="BR46" s="472">
        <v>0</v>
      </c>
      <c r="BS46" s="473"/>
      <c r="BT46" s="473"/>
      <c r="BU46" s="473"/>
      <c r="BV46" s="473"/>
      <c r="BW46" s="473"/>
      <c r="BX46" s="474"/>
      <c r="BY46" s="472">
        <v>0</v>
      </c>
      <c r="BZ46" s="473"/>
      <c r="CA46" s="473"/>
      <c r="CB46" s="473"/>
      <c r="CC46" s="473"/>
      <c r="CD46" s="473"/>
      <c r="CE46" s="473"/>
      <c r="CF46" s="474"/>
      <c r="CG46" s="472">
        <v>0</v>
      </c>
      <c r="CH46" s="473"/>
      <c r="CI46" s="473"/>
      <c r="CJ46" s="473"/>
      <c r="CK46" s="473"/>
      <c r="CL46" s="473"/>
      <c r="CM46" s="473"/>
      <c r="CN46" s="474"/>
      <c r="CO46" s="472">
        <v>0</v>
      </c>
      <c r="CP46" s="473"/>
      <c r="CQ46" s="473"/>
      <c r="CR46" s="473"/>
      <c r="CS46" s="473"/>
      <c r="CT46" s="473"/>
      <c r="CU46" s="473"/>
      <c r="CV46" s="474"/>
      <c r="CW46" s="472">
        <v>0</v>
      </c>
      <c r="CX46" s="473"/>
      <c r="CY46" s="473"/>
      <c r="CZ46" s="473"/>
      <c r="DA46" s="473"/>
      <c r="DB46" s="473"/>
      <c r="DC46" s="474"/>
      <c r="DD46" s="472">
        <v>0</v>
      </c>
      <c r="DE46" s="473"/>
      <c r="DF46" s="473"/>
      <c r="DG46" s="473"/>
      <c r="DH46" s="473"/>
      <c r="DI46" s="473"/>
      <c r="DJ46" s="473"/>
      <c r="DK46" s="473"/>
      <c r="DL46" s="473"/>
      <c r="DM46" s="473"/>
      <c r="DN46" s="474"/>
      <c r="DO46" s="472">
        <v>0</v>
      </c>
      <c r="DP46" s="473"/>
      <c r="DQ46" s="473"/>
      <c r="DR46" s="473"/>
      <c r="DS46" s="473"/>
      <c r="DT46" s="473"/>
      <c r="DU46" s="473"/>
      <c r="DV46" s="473"/>
      <c r="DW46" s="473"/>
      <c r="DX46" s="473"/>
      <c r="DY46" s="474"/>
      <c r="DZ46" s="472">
        <v>0</v>
      </c>
      <c r="EA46" s="473"/>
      <c r="EB46" s="473"/>
      <c r="EC46" s="473"/>
      <c r="ED46" s="473"/>
      <c r="EE46" s="473"/>
      <c r="EF46" s="473"/>
      <c r="EG46" s="474"/>
      <c r="EH46" s="472">
        <v>0</v>
      </c>
      <c r="EI46" s="473"/>
      <c r="EJ46" s="473"/>
      <c r="EK46" s="473"/>
      <c r="EL46" s="473"/>
      <c r="EM46" s="473"/>
      <c r="EN46" s="474"/>
      <c r="EO46" s="472">
        <v>0</v>
      </c>
      <c r="EP46" s="473"/>
      <c r="EQ46" s="473"/>
      <c r="ER46" s="473"/>
      <c r="ES46" s="473"/>
      <c r="ET46" s="473"/>
      <c r="EU46" s="474"/>
      <c r="EV46" s="472">
        <v>0</v>
      </c>
      <c r="EW46" s="473"/>
      <c r="EX46" s="473"/>
      <c r="EY46" s="473"/>
      <c r="EZ46" s="473"/>
      <c r="FA46" s="473"/>
      <c r="FB46" s="473"/>
      <c r="FC46" s="474"/>
      <c r="FD46" s="472">
        <v>0</v>
      </c>
      <c r="FE46" s="473"/>
      <c r="FF46" s="473"/>
      <c r="FG46" s="473"/>
      <c r="FH46" s="473"/>
      <c r="FI46" s="473"/>
      <c r="FJ46" s="473"/>
      <c r="FK46" s="474"/>
    </row>
    <row r="47" spans="1:167" s="47" customFormat="1" ht="54.75" hidden="1" customHeight="1" x14ac:dyDescent="0.2">
      <c r="A47" s="483" t="s">
        <v>95</v>
      </c>
      <c r="B47" s="483"/>
      <c r="C47" s="483"/>
      <c r="D47" s="483"/>
      <c r="E47" s="483"/>
      <c r="F47" s="48"/>
      <c r="G47" s="484" t="s">
        <v>886</v>
      </c>
      <c r="H47" s="484"/>
      <c r="I47" s="484"/>
      <c r="J47" s="484"/>
      <c r="K47" s="484"/>
      <c r="L47" s="484"/>
      <c r="M47" s="484"/>
      <c r="N47" s="484"/>
      <c r="O47" s="484"/>
      <c r="P47" s="484"/>
      <c r="Q47" s="484"/>
      <c r="R47" s="484"/>
      <c r="S47" s="484"/>
      <c r="T47" s="484"/>
      <c r="U47" s="484"/>
      <c r="V47" s="484"/>
      <c r="W47" s="484"/>
      <c r="X47" s="484"/>
      <c r="Y47" s="484"/>
      <c r="Z47" s="484"/>
      <c r="AA47" s="484"/>
      <c r="AB47" s="484"/>
      <c r="AC47" s="484"/>
      <c r="AD47" s="484"/>
      <c r="AE47" s="484"/>
      <c r="AF47" s="484"/>
      <c r="AG47" s="484"/>
      <c r="AH47" s="484"/>
      <c r="AI47" s="484"/>
      <c r="AJ47" s="484"/>
      <c r="AK47" s="484"/>
      <c r="AL47" s="484"/>
      <c r="AM47" s="484"/>
      <c r="AN47" s="484"/>
      <c r="AO47" s="485"/>
      <c r="AP47" s="486"/>
      <c r="AQ47" s="486"/>
      <c r="AR47" s="486"/>
      <c r="AS47" s="486"/>
      <c r="AT47" s="486"/>
      <c r="AU47" s="486"/>
      <c r="AV47" s="486"/>
      <c r="AW47" s="472">
        <v>0</v>
      </c>
      <c r="AX47" s="473"/>
      <c r="AY47" s="473"/>
      <c r="AZ47" s="473"/>
      <c r="BA47" s="473"/>
      <c r="BB47" s="473"/>
      <c r="BC47" s="474"/>
      <c r="BD47" s="472">
        <v>0</v>
      </c>
      <c r="BE47" s="473"/>
      <c r="BF47" s="473"/>
      <c r="BG47" s="473"/>
      <c r="BH47" s="473"/>
      <c r="BI47" s="473"/>
      <c r="BJ47" s="474"/>
      <c r="BK47" s="472">
        <v>0</v>
      </c>
      <c r="BL47" s="473"/>
      <c r="BM47" s="473"/>
      <c r="BN47" s="473"/>
      <c r="BO47" s="473"/>
      <c r="BP47" s="473"/>
      <c r="BQ47" s="474"/>
      <c r="BR47" s="472">
        <v>0</v>
      </c>
      <c r="BS47" s="473"/>
      <c r="BT47" s="473"/>
      <c r="BU47" s="473"/>
      <c r="BV47" s="473"/>
      <c r="BW47" s="473"/>
      <c r="BX47" s="474"/>
      <c r="BY47" s="472">
        <v>0</v>
      </c>
      <c r="BZ47" s="473"/>
      <c r="CA47" s="473"/>
      <c r="CB47" s="473"/>
      <c r="CC47" s="473"/>
      <c r="CD47" s="473"/>
      <c r="CE47" s="473"/>
      <c r="CF47" s="474"/>
      <c r="CG47" s="472">
        <v>0</v>
      </c>
      <c r="CH47" s="473"/>
      <c r="CI47" s="473"/>
      <c r="CJ47" s="473"/>
      <c r="CK47" s="473"/>
      <c r="CL47" s="473"/>
      <c r="CM47" s="473"/>
      <c r="CN47" s="474"/>
      <c r="CO47" s="472">
        <v>0</v>
      </c>
      <c r="CP47" s="473"/>
      <c r="CQ47" s="473"/>
      <c r="CR47" s="473"/>
      <c r="CS47" s="473"/>
      <c r="CT47" s="473"/>
      <c r="CU47" s="473"/>
      <c r="CV47" s="474"/>
      <c r="CW47" s="472">
        <v>0</v>
      </c>
      <c r="CX47" s="473"/>
      <c r="CY47" s="473"/>
      <c r="CZ47" s="473"/>
      <c r="DA47" s="473"/>
      <c r="DB47" s="473"/>
      <c r="DC47" s="474"/>
      <c r="DD47" s="472">
        <v>0</v>
      </c>
      <c r="DE47" s="473"/>
      <c r="DF47" s="473"/>
      <c r="DG47" s="473"/>
      <c r="DH47" s="473"/>
      <c r="DI47" s="473"/>
      <c r="DJ47" s="473"/>
      <c r="DK47" s="473"/>
      <c r="DL47" s="473"/>
      <c r="DM47" s="473"/>
      <c r="DN47" s="474"/>
      <c r="DO47" s="472">
        <v>0</v>
      </c>
      <c r="DP47" s="473"/>
      <c r="DQ47" s="473"/>
      <c r="DR47" s="473"/>
      <c r="DS47" s="473"/>
      <c r="DT47" s="473"/>
      <c r="DU47" s="473"/>
      <c r="DV47" s="473"/>
      <c r="DW47" s="473"/>
      <c r="DX47" s="473"/>
      <c r="DY47" s="474"/>
      <c r="DZ47" s="472">
        <v>0</v>
      </c>
      <c r="EA47" s="473"/>
      <c r="EB47" s="473"/>
      <c r="EC47" s="473"/>
      <c r="ED47" s="473"/>
      <c r="EE47" s="473"/>
      <c r="EF47" s="473"/>
      <c r="EG47" s="474"/>
      <c r="EH47" s="472">
        <v>0</v>
      </c>
      <c r="EI47" s="473"/>
      <c r="EJ47" s="473"/>
      <c r="EK47" s="473"/>
      <c r="EL47" s="473"/>
      <c r="EM47" s="473"/>
      <c r="EN47" s="474"/>
      <c r="EO47" s="472">
        <v>0</v>
      </c>
      <c r="EP47" s="473"/>
      <c r="EQ47" s="473"/>
      <c r="ER47" s="473"/>
      <c r="ES47" s="473"/>
      <c r="ET47" s="473"/>
      <c r="EU47" s="474"/>
      <c r="EV47" s="472">
        <v>0</v>
      </c>
      <c r="EW47" s="473"/>
      <c r="EX47" s="473"/>
      <c r="EY47" s="473"/>
      <c r="EZ47" s="473"/>
      <c r="FA47" s="473"/>
      <c r="FB47" s="473"/>
      <c r="FC47" s="474"/>
      <c r="FD47" s="472">
        <v>0</v>
      </c>
      <c r="FE47" s="473"/>
      <c r="FF47" s="473"/>
      <c r="FG47" s="473"/>
      <c r="FH47" s="473"/>
      <c r="FI47" s="473"/>
      <c r="FJ47" s="473"/>
      <c r="FK47" s="474"/>
    </row>
    <row r="48" spans="1:167" s="47" customFormat="1" ht="54.75" hidden="1" customHeight="1" x14ac:dyDescent="0.2">
      <c r="A48" s="483" t="s">
        <v>100</v>
      </c>
      <c r="B48" s="483"/>
      <c r="C48" s="483"/>
      <c r="D48" s="483"/>
      <c r="E48" s="483"/>
      <c r="F48" s="46"/>
      <c r="G48" s="484" t="s">
        <v>887</v>
      </c>
      <c r="H48" s="484"/>
      <c r="I48" s="484"/>
      <c r="J48" s="484"/>
      <c r="K48" s="484"/>
      <c r="L48" s="484"/>
      <c r="M48" s="484"/>
      <c r="N48" s="484"/>
      <c r="O48" s="484"/>
      <c r="P48" s="484"/>
      <c r="Q48" s="484"/>
      <c r="R48" s="484"/>
      <c r="S48" s="484"/>
      <c r="T48" s="484"/>
      <c r="U48" s="484"/>
      <c r="V48" s="484"/>
      <c r="W48" s="484"/>
      <c r="X48" s="484"/>
      <c r="Y48" s="484"/>
      <c r="Z48" s="484"/>
      <c r="AA48" s="484"/>
      <c r="AB48" s="484"/>
      <c r="AC48" s="484"/>
      <c r="AD48" s="484"/>
      <c r="AE48" s="484"/>
      <c r="AF48" s="484"/>
      <c r="AG48" s="484"/>
      <c r="AH48" s="484"/>
      <c r="AI48" s="484"/>
      <c r="AJ48" s="484"/>
      <c r="AK48" s="484"/>
      <c r="AL48" s="484"/>
      <c r="AM48" s="484"/>
      <c r="AN48" s="484"/>
      <c r="AO48" s="485"/>
      <c r="AP48" s="486">
        <v>30</v>
      </c>
      <c r="AQ48" s="486"/>
      <c r="AR48" s="486"/>
      <c r="AS48" s="486"/>
      <c r="AT48" s="486"/>
      <c r="AU48" s="486"/>
      <c r="AV48" s="486"/>
      <c r="AW48" s="472">
        <v>0</v>
      </c>
      <c r="AX48" s="473"/>
      <c r="AY48" s="473"/>
      <c r="AZ48" s="473"/>
      <c r="BA48" s="473"/>
      <c r="BB48" s="473"/>
      <c r="BC48" s="474"/>
      <c r="BD48" s="472">
        <v>0</v>
      </c>
      <c r="BE48" s="473"/>
      <c r="BF48" s="473"/>
      <c r="BG48" s="473"/>
      <c r="BH48" s="473"/>
      <c r="BI48" s="473"/>
      <c r="BJ48" s="474"/>
      <c r="BK48" s="472">
        <v>0</v>
      </c>
      <c r="BL48" s="473"/>
      <c r="BM48" s="473"/>
      <c r="BN48" s="473"/>
      <c r="BO48" s="473"/>
      <c r="BP48" s="473"/>
      <c r="BQ48" s="474"/>
      <c r="BR48" s="472">
        <v>0</v>
      </c>
      <c r="BS48" s="473"/>
      <c r="BT48" s="473"/>
      <c r="BU48" s="473"/>
      <c r="BV48" s="473"/>
      <c r="BW48" s="473"/>
      <c r="BX48" s="474"/>
      <c r="BY48" s="472">
        <v>0</v>
      </c>
      <c r="BZ48" s="473"/>
      <c r="CA48" s="473"/>
      <c r="CB48" s="473"/>
      <c r="CC48" s="473"/>
      <c r="CD48" s="473"/>
      <c r="CE48" s="473"/>
      <c r="CF48" s="474"/>
      <c r="CG48" s="472">
        <v>0</v>
      </c>
      <c r="CH48" s="473"/>
      <c r="CI48" s="473"/>
      <c r="CJ48" s="473"/>
      <c r="CK48" s="473"/>
      <c r="CL48" s="473"/>
      <c r="CM48" s="473"/>
      <c r="CN48" s="474"/>
      <c r="CO48" s="472">
        <v>0</v>
      </c>
      <c r="CP48" s="473"/>
      <c r="CQ48" s="473"/>
      <c r="CR48" s="473"/>
      <c r="CS48" s="473"/>
      <c r="CT48" s="473"/>
      <c r="CU48" s="473"/>
      <c r="CV48" s="474"/>
      <c r="CW48" s="472">
        <v>0</v>
      </c>
      <c r="CX48" s="473"/>
      <c r="CY48" s="473"/>
      <c r="CZ48" s="473"/>
      <c r="DA48" s="473"/>
      <c r="DB48" s="473"/>
      <c r="DC48" s="474"/>
      <c r="DD48" s="472">
        <v>0</v>
      </c>
      <c r="DE48" s="473"/>
      <c r="DF48" s="473"/>
      <c r="DG48" s="473"/>
      <c r="DH48" s="473"/>
      <c r="DI48" s="473"/>
      <c r="DJ48" s="473"/>
      <c r="DK48" s="473"/>
      <c r="DL48" s="473"/>
      <c r="DM48" s="473"/>
      <c r="DN48" s="474"/>
      <c r="DO48" s="472">
        <v>0</v>
      </c>
      <c r="DP48" s="473"/>
      <c r="DQ48" s="473"/>
      <c r="DR48" s="473"/>
      <c r="DS48" s="473"/>
      <c r="DT48" s="473"/>
      <c r="DU48" s="473"/>
      <c r="DV48" s="473"/>
      <c r="DW48" s="473"/>
      <c r="DX48" s="473"/>
      <c r="DY48" s="474"/>
      <c r="DZ48" s="472">
        <v>0</v>
      </c>
      <c r="EA48" s="473"/>
      <c r="EB48" s="473"/>
      <c r="EC48" s="473"/>
      <c r="ED48" s="473"/>
      <c r="EE48" s="473"/>
      <c r="EF48" s="473"/>
      <c r="EG48" s="474"/>
      <c r="EH48" s="472">
        <v>0</v>
      </c>
      <c r="EI48" s="473"/>
      <c r="EJ48" s="473"/>
      <c r="EK48" s="473"/>
      <c r="EL48" s="473"/>
      <c r="EM48" s="473"/>
      <c r="EN48" s="474"/>
      <c r="EO48" s="472">
        <v>0</v>
      </c>
      <c r="EP48" s="473"/>
      <c r="EQ48" s="473"/>
      <c r="ER48" s="473"/>
      <c r="ES48" s="473"/>
      <c r="ET48" s="473"/>
      <c r="EU48" s="474"/>
      <c r="EV48" s="472">
        <v>0</v>
      </c>
      <c r="EW48" s="473"/>
      <c r="EX48" s="473"/>
      <c r="EY48" s="473"/>
      <c r="EZ48" s="473"/>
      <c r="FA48" s="473"/>
      <c r="FB48" s="473"/>
      <c r="FC48" s="474"/>
      <c r="FD48" s="472">
        <v>0</v>
      </c>
      <c r="FE48" s="473"/>
      <c r="FF48" s="473"/>
      <c r="FG48" s="473"/>
      <c r="FH48" s="473"/>
      <c r="FI48" s="473"/>
      <c r="FJ48" s="473"/>
      <c r="FK48" s="474"/>
    </row>
    <row r="49" spans="1:167" s="47" customFormat="1" ht="42" hidden="1" customHeight="1" x14ac:dyDescent="0.2">
      <c r="A49" s="483" t="s">
        <v>101</v>
      </c>
      <c r="B49" s="483"/>
      <c r="C49" s="483"/>
      <c r="D49" s="483"/>
      <c r="E49" s="483"/>
      <c r="F49" s="46"/>
      <c r="G49" s="484" t="s">
        <v>894</v>
      </c>
      <c r="H49" s="484"/>
      <c r="I49" s="484"/>
      <c r="J49" s="484"/>
      <c r="K49" s="484"/>
      <c r="L49" s="484"/>
      <c r="M49" s="484"/>
      <c r="N49" s="484"/>
      <c r="O49" s="484"/>
      <c r="P49" s="484"/>
      <c r="Q49" s="484"/>
      <c r="R49" s="484"/>
      <c r="S49" s="484"/>
      <c r="T49" s="484"/>
      <c r="U49" s="484"/>
      <c r="V49" s="484"/>
      <c r="W49" s="484"/>
      <c r="X49" s="484"/>
      <c r="Y49" s="484"/>
      <c r="Z49" s="484"/>
      <c r="AA49" s="484"/>
      <c r="AB49" s="484"/>
      <c r="AC49" s="484"/>
      <c r="AD49" s="484"/>
      <c r="AE49" s="484"/>
      <c r="AF49" s="484"/>
      <c r="AG49" s="484"/>
      <c r="AH49" s="484"/>
      <c r="AI49" s="484"/>
      <c r="AJ49" s="484"/>
      <c r="AK49" s="484"/>
      <c r="AL49" s="484"/>
      <c r="AM49" s="484"/>
      <c r="AN49" s="484"/>
      <c r="AO49" s="485"/>
      <c r="AP49" s="486">
        <v>30</v>
      </c>
      <c r="AQ49" s="486"/>
      <c r="AR49" s="486"/>
      <c r="AS49" s="486"/>
      <c r="AT49" s="486"/>
      <c r="AU49" s="486"/>
      <c r="AV49" s="486"/>
      <c r="AW49" s="472">
        <v>0</v>
      </c>
      <c r="AX49" s="473"/>
      <c r="AY49" s="473"/>
      <c r="AZ49" s="473"/>
      <c r="BA49" s="473"/>
      <c r="BB49" s="473"/>
      <c r="BC49" s="474"/>
      <c r="BD49" s="472">
        <v>0</v>
      </c>
      <c r="BE49" s="473"/>
      <c r="BF49" s="473"/>
      <c r="BG49" s="473"/>
      <c r="BH49" s="473"/>
      <c r="BI49" s="473"/>
      <c r="BJ49" s="474"/>
      <c r="BK49" s="472">
        <v>0</v>
      </c>
      <c r="BL49" s="473"/>
      <c r="BM49" s="473"/>
      <c r="BN49" s="473"/>
      <c r="BO49" s="473"/>
      <c r="BP49" s="473"/>
      <c r="BQ49" s="474"/>
      <c r="BR49" s="472">
        <v>0</v>
      </c>
      <c r="BS49" s="473"/>
      <c r="BT49" s="473"/>
      <c r="BU49" s="473"/>
      <c r="BV49" s="473"/>
      <c r="BW49" s="473"/>
      <c r="BX49" s="474"/>
      <c r="BY49" s="472">
        <v>0</v>
      </c>
      <c r="BZ49" s="473"/>
      <c r="CA49" s="473"/>
      <c r="CB49" s="473"/>
      <c r="CC49" s="473"/>
      <c r="CD49" s="473"/>
      <c r="CE49" s="473"/>
      <c r="CF49" s="474"/>
      <c r="CG49" s="472">
        <v>0</v>
      </c>
      <c r="CH49" s="473"/>
      <c r="CI49" s="473"/>
      <c r="CJ49" s="473"/>
      <c r="CK49" s="473"/>
      <c r="CL49" s="473"/>
      <c r="CM49" s="473"/>
      <c r="CN49" s="474"/>
      <c r="CO49" s="472">
        <v>0</v>
      </c>
      <c r="CP49" s="473"/>
      <c r="CQ49" s="473"/>
      <c r="CR49" s="473"/>
      <c r="CS49" s="473"/>
      <c r="CT49" s="473"/>
      <c r="CU49" s="473"/>
      <c r="CV49" s="474"/>
      <c r="CW49" s="472">
        <v>0</v>
      </c>
      <c r="CX49" s="473"/>
      <c r="CY49" s="473"/>
      <c r="CZ49" s="473"/>
      <c r="DA49" s="473"/>
      <c r="DB49" s="473"/>
      <c r="DC49" s="474"/>
      <c r="DD49" s="472">
        <v>0</v>
      </c>
      <c r="DE49" s="473"/>
      <c r="DF49" s="473"/>
      <c r="DG49" s="473"/>
      <c r="DH49" s="473"/>
      <c r="DI49" s="473"/>
      <c r="DJ49" s="473"/>
      <c r="DK49" s="473"/>
      <c r="DL49" s="473"/>
      <c r="DM49" s="473"/>
      <c r="DN49" s="474"/>
      <c r="DO49" s="472">
        <v>0</v>
      </c>
      <c r="DP49" s="473"/>
      <c r="DQ49" s="473"/>
      <c r="DR49" s="473"/>
      <c r="DS49" s="473"/>
      <c r="DT49" s="473"/>
      <c r="DU49" s="473"/>
      <c r="DV49" s="473"/>
      <c r="DW49" s="473"/>
      <c r="DX49" s="473"/>
      <c r="DY49" s="474"/>
      <c r="DZ49" s="472">
        <v>0</v>
      </c>
      <c r="EA49" s="473"/>
      <c r="EB49" s="473"/>
      <c r="EC49" s="473"/>
      <c r="ED49" s="473"/>
      <c r="EE49" s="473"/>
      <c r="EF49" s="473"/>
      <c r="EG49" s="474"/>
      <c r="EH49" s="472">
        <v>0</v>
      </c>
      <c r="EI49" s="473"/>
      <c r="EJ49" s="473"/>
      <c r="EK49" s="473"/>
      <c r="EL49" s="473"/>
      <c r="EM49" s="473"/>
      <c r="EN49" s="474"/>
      <c r="EO49" s="472">
        <v>0</v>
      </c>
      <c r="EP49" s="473"/>
      <c r="EQ49" s="473"/>
      <c r="ER49" s="473"/>
      <c r="ES49" s="473"/>
      <c r="ET49" s="473"/>
      <c r="EU49" s="474"/>
      <c r="EV49" s="472">
        <v>0</v>
      </c>
      <c r="EW49" s="473"/>
      <c r="EX49" s="473"/>
      <c r="EY49" s="473"/>
      <c r="EZ49" s="473"/>
      <c r="FA49" s="473"/>
      <c r="FB49" s="473"/>
      <c r="FC49" s="474"/>
      <c r="FD49" s="472">
        <v>0</v>
      </c>
      <c r="FE49" s="473"/>
      <c r="FF49" s="473"/>
      <c r="FG49" s="473"/>
      <c r="FH49" s="473"/>
      <c r="FI49" s="473"/>
      <c r="FJ49" s="473"/>
      <c r="FK49" s="474"/>
    </row>
    <row r="50" spans="1:167" s="47" customFormat="1" ht="42" hidden="1" customHeight="1" x14ac:dyDescent="0.2">
      <c r="A50" s="483" t="s">
        <v>102</v>
      </c>
      <c r="B50" s="483"/>
      <c r="C50" s="483"/>
      <c r="D50" s="483"/>
      <c r="E50" s="483"/>
      <c r="F50" s="46"/>
      <c r="G50" s="484" t="s">
        <v>889</v>
      </c>
      <c r="H50" s="484"/>
      <c r="I50" s="484"/>
      <c r="J50" s="484"/>
      <c r="K50" s="484"/>
      <c r="L50" s="484"/>
      <c r="M50" s="484"/>
      <c r="N50" s="484"/>
      <c r="O50" s="484"/>
      <c r="P50" s="484"/>
      <c r="Q50" s="484"/>
      <c r="R50" s="484"/>
      <c r="S50" s="484"/>
      <c r="T50" s="484"/>
      <c r="U50" s="484"/>
      <c r="V50" s="484"/>
      <c r="W50" s="484"/>
      <c r="X50" s="484"/>
      <c r="Y50" s="484"/>
      <c r="Z50" s="484"/>
      <c r="AA50" s="484"/>
      <c r="AB50" s="484"/>
      <c r="AC50" s="484"/>
      <c r="AD50" s="484"/>
      <c r="AE50" s="484"/>
      <c r="AF50" s="484"/>
      <c r="AG50" s="484"/>
      <c r="AH50" s="484"/>
      <c r="AI50" s="484"/>
      <c r="AJ50" s="484"/>
      <c r="AK50" s="484"/>
      <c r="AL50" s="484"/>
      <c r="AM50" s="484"/>
      <c r="AN50" s="484"/>
      <c r="AO50" s="485"/>
      <c r="AP50" s="486">
        <v>49</v>
      </c>
      <c r="AQ50" s="486"/>
      <c r="AR50" s="486"/>
      <c r="AS50" s="486"/>
      <c r="AT50" s="486"/>
      <c r="AU50" s="486"/>
      <c r="AV50" s="486"/>
      <c r="AW50" s="472">
        <v>0</v>
      </c>
      <c r="AX50" s="473"/>
      <c r="AY50" s="473"/>
      <c r="AZ50" s="473"/>
      <c r="BA50" s="473"/>
      <c r="BB50" s="473"/>
      <c r="BC50" s="474"/>
      <c r="BD50" s="472">
        <v>0</v>
      </c>
      <c r="BE50" s="473"/>
      <c r="BF50" s="473"/>
      <c r="BG50" s="473"/>
      <c r="BH50" s="473"/>
      <c r="BI50" s="473"/>
      <c r="BJ50" s="474"/>
      <c r="BK50" s="472">
        <v>0</v>
      </c>
      <c r="BL50" s="473"/>
      <c r="BM50" s="473"/>
      <c r="BN50" s="473"/>
      <c r="BO50" s="473"/>
      <c r="BP50" s="473"/>
      <c r="BQ50" s="474"/>
      <c r="BR50" s="472">
        <v>0</v>
      </c>
      <c r="BS50" s="473"/>
      <c r="BT50" s="473"/>
      <c r="BU50" s="473"/>
      <c r="BV50" s="473"/>
      <c r="BW50" s="473"/>
      <c r="BX50" s="474"/>
      <c r="BY50" s="472">
        <v>0</v>
      </c>
      <c r="BZ50" s="473"/>
      <c r="CA50" s="473"/>
      <c r="CB50" s="473"/>
      <c r="CC50" s="473"/>
      <c r="CD50" s="473"/>
      <c r="CE50" s="473"/>
      <c r="CF50" s="474"/>
      <c r="CG50" s="472">
        <v>0</v>
      </c>
      <c r="CH50" s="473"/>
      <c r="CI50" s="473"/>
      <c r="CJ50" s="473"/>
      <c r="CK50" s="473"/>
      <c r="CL50" s="473"/>
      <c r="CM50" s="473"/>
      <c r="CN50" s="474"/>
      <c r="CO50" s="472">
        <v>0</v>
      </c>
      <c r="CP50" s="473"/>
      <c r="CQ50" s="473"/>
      <c r="CR50" s="473"/>
      <c r="CS50" s="473"/>
      <c r="CT50" s="473"/>
      <c r="CU50" s="473"/>
      <c r="CV50" s="474"/>
      <c r="CW50" s="472">
        <v>0</v>
      </c>
      <c r="CX50" s="473"/>
      <c r="CY50" s="473"/>
      <c r="CZ50" s="473"/>
      <c r="DA50" s="473"/>
      <c r="DB50" s="473"/>
      <c r="DC50" s="474"/>
      <c r="DD50" s="472">
        <v>0</v>
      </c>
      <c r="DE50" s="473"/>
      <c r="DF50" s="473"/>
      <c r="DG50" s="473"/>
      <c r="DH50" s="473"/>
      <c r="DI50" s="473"/>
      <c r="DJ50" s="473"/>
      <c r="DK50" s="473"/>
      <c r="DL50" s="473"/>
      <c r="DM50" s="473"/>
      <c r="DN50" s="474"/>
      <c r="DO50" s="472">
        <v>0</v>
      </c>
      <c r="DP50" s="473"/>
      <c r="DQ50" s="473"/>
      <c r="DR50" s="473"/>
      <c r="DS50" s="473"/>
      <c r="DT50" s="473"/>
      <c r="DU50" s="473"/>
      <c r="DV50" s="473"/>
      <c r="DW50" s="473"/>
      <c r="DX50" s="473"/>
      <c r="DY50" s="474"/>
      <c r="DZ50" s="472">
        <v>0</v>
      </c>
      <c r="EA50" s="473"/>
      <c r="EB50" s="473"/>
      <c r="EC50" s="473"/>
      <c r="ED50" s="473"/>
      <c r="EE50" s="473"/>
      <c r="EF50" s="473"/>
      <c r="EG50" s="474"/>
      <c r="EH50" s="472">
        <v>0</v>
      </c>
      <c r="EI50" s="473"/>
      <c r="EJ50" s="473"/>
      <c r="EK50" s="473"/>
      <c r="EL50" s="473"/>
      <c r="EM50" s="473"/>
      <c r="EN50" s="474"/>
      <c r="EO50" s="472">
        <v>0</v>
      </c>
      <c r="EP50" s="473"/>
      <c r="EQ50" s="473"/>
      <c r="ER50" s="473"/>
      <c r="ES50" s="473"/>
      <c r="ET50" s="473"/>
      <c r="EU50" s="474"/>
      <c r="EV50" s="472">
        <v>0</v>
      </c>
      <c r="EW50" s="473"/>
      <c r="EX50" s="473"/>
      <c r="EY50" s="473"/>
      <c r="EZ50" s="473"/>
      <c r="FA50" s="473"/>
      <c r="FB50" s="473"/>
      <c r="FC50" s="474"/>
      <c r="FD50" s="472">
        <v>0</v>
      </c>
      <c r="FE50" s="473"/>
      <c r="FF50" s="473"/>
      <c r="FG50" s="473"/>
      <c r="FH50" s="473"/>
      <c r="FI50" s="473"/>
      <c r="FJ50" s="473"/>
      <c r="FK50" s="474"/>
    </row>
    <row r="51" spans="1:167" s="47" customFormat="1" ht="27.75" hidden="1" customHeight="1" x14ac:dyDescent="0.2">
      <c r="A51" s="483" t="s">
        <v>104</v>
      </c>
      <c r="B51" s="483"/>
      <c r="C51" s="483"/>
      <c r="D51" s="483"/>
      <c r="E51" s="483"/>
      <c r="F51" s="46"/>
      <c r="G51" s="484" t="s">
        <v>890</v>
      </c>
      <c r="H51" s="484"/>
      <c r="I51" s="484"/>
      <c r="J51" s="484"/>
      <c r="K51" s="484"/>
      <c r="L51" s="484"/>
      <c r="M51" s="484"/>
      <c r="N51" s="484"/>
      <c r="O51" s="484"/>
      <c r="P51" s="484"/>
      <c r="Q51" s="484"/>
      <c r="R51" s="484"/>
      <c r="S51" s="484"/>
      <c r="T51" s="484"/>
      <c r="U51" s="484"/>
      <c r="V51" s="484"/>
      <c r="W51" s="484"/>
      <c r="X51" s="484"/>
      <c r="Y51" s="484"/>
      <c r="Z51" s="484"/>
      <c r="AA51" s="484"/>
      <c r="AB51" s="484"/>
      <c r="AC51" s="484"/>
      <c r="AD51" s="484"/>
      <c r="AE51" s="484"/>
      <c r="AF51" s="484"/>
      <c r="AG51" s="484"/>
      <c r="AH51" s="484"/>
      <c r="AI51" s="484"/>
      <c r="AJ51" s="484"/>
      <c r="AK51" s="484"/>
      <c r="AL51" s="484"/>
      <c r="AM51" s="484"/>
      <c r="AN51" s="484"/>
      <c r="AO51" s="485"/>
      <c r="AP51" s="486"/>
      <c r="AQ51" s="486"/>
      <c r="AR51" s="486"/>
      <c r="AS51" s="486"/>
      <c r="AT51" s="486"/>
      <c r="AU51" s="486"/>
      <c r="AV51" s="486"/>
      <c r="AW51" s="472">
        <v>0</v>
      </c>
      <c r="AX51" s="473"/>
      <c r="AY51" s="473"/>
      <c r="AZ51" s="473"/>
      <c r="BA51" s="473"/>
      <c r="BB51" s="473"/>
      <c r="BC51" s="474"/>
      <c r="BD51" s="472">
        <v>0</v>
      </c>
      <c r="BE51" s="473"/>
      <c r="BF51" s="473"/>
      <c r="BG51" s="473"/>
      <c r="BH51" s="473"/>
      <c r="BI51" s="473"/>
      <c r="BJ51" s="474"/>
      <c r="BK51" s="472">
        <v>0</v>
      </c>
      <c r="BL51" s="473"/>
      <c r="BM51" s="473"/>
      <c r="BN51" s="473"/>
      <c r="BO51" s="473"/>
      <c r="BP51" s="473"/>
      <c r="BQ51" s="474"/>
      <c r="BR51" s="472">
        <v>0</v>
      </c>
      <c r="BS51" s="473"/>
      <c r="BT51" s="473"/>
      <c r="BU51" s="473"/>
      <c r="BV51" s="473"/>
      <c r="BW51" s="473"/>
      <c r="BX51" s="474"/>
      <c r="BY51" s="472">
        <v>0</v>
      </c>
      <c r="BZ51" s="473"/>
      <c r="CA51" s="473"/>
      <c r="CB51" s="473"/>
      <c r="CC51" s="473"/>
      <c r="CD51" s="473"/>
      <c r="CE51" s="473"/>
      <c r="CF51" s="474"/>
      <c r="CG51" s="472">
        <v>0</v>
      </c>
      <c r="CH51" s="473"/>
      <c r="CI51" s="473"/>
      <c r="CJ51" s="473"/>
      <c r="CK51" s="473"/>
      <c r="CL51" s="473"/>
      <c r="CM51" s="473"/>
      <c r="CN51" s="474"/>
      <c r="CO51" s="472">
        <v>0</v>
      </c>
      <c r="CP51" s="473"/>
      <c r="CQ51" s="473"/>
      <c r="CR51" s="473"/>
      <c r="CS51" s="473"/>
      <c r="CT51" s="473"/>
      <c r="CU51" s="473"/>
      <c r="CV51" s="474"/>
      <c r="CW51" s="472">
        <v>0</v>
      </c>
      <c r="CX51" s="473"/>
      <c r="CY51" s="473"/>
      <c r="CZ51" s="473"/>
      <c r="DA51" s="473"/>
      <c r="DB51" s="473"/>
      <c r="DC51" s="474"/>
      <c r="DD51" s="472">
        <v>0</v>
      </c>
      <c r="DE51" s="473"/>
      <c r="DF51" s="473"/>
      <c r="DG51" s="473"/>
      <c r="DH51" s="473"/>
      <c r="DI51" s="473"/>
      <c r="DJ51" s="473"/>
      <c r="DK51" s="473"/>
      <c r="DL51" s="473"/>
      <c r="DM51" s="473"/>
      <c r="DN51" s="474"/>
      <c r="DO51" s="472">
        <v>0</v>
      </c>
      <c r="DP51" s="473"/>
      <c r="DQ51" s="473"/>
      <c r="DR51" s="473"/>
      <c r="DS51" s="473"/>
      <c r="DT51" s="473"/>
      <c r="DU51" s="473"/>
      <c r="DV51" s="473"/>
      <c r="DW51" s="473"/>
      <c r="DX51" s="473"/>
      <c r="DY51" s="474"/>
      <c r="DZ51" s="472">
        <v>0</v>
      </c>
      <c r="EA51" s="473"/>
      <c r="EB51" s="473"/>
      <c r="EC51" s="473"/>
      <c r="ED51" s="473"/>
      <c r="EE51" s="473"/>
      <c r="EF51" s="473"/>
      <c r="EG51" s="474"/>
      <c r="EH51" s="472">
        <v>0</v>
      </c>
      <c r="EI51" s="473"/>
      <c r="EJ51" s="473"/>
      <c r="EK51" s="473"/>
      <c r="EL51" s="473"/>
      <c r="EM51" s="473"/>
      <c r="EN51" s="474"/>
      <c r="EO51" s="472">
        <v>0</v>
      </c>
      <c r="EP51" s="473"/>
      <c r="EQ51" s="473"/>
      <c r="ER51" s="473"/>
      <c r="ES51" s="473"/>
      <c r="ET51" s="473"/>
      <c r="EU51" s="474"/>
      <c r="EV51" s="472">
        <v>0</v>
      </c>
      <c r="EW51" s="473"/>
      <c r="EX51" s="473"/>
      <c r="EY51" s="473"/>
      <c r="EZ51" s="473"/>
      <c r="FA51" s="473"/>
      <c r="FB51" s="473"/>
      <c r="FC51" s="474"/>
      <c r="FD51" s="472">
        <v>0</v>
      </c>
      <c r="FE51" s="473"/>
      <c r="FF51" s="473"/>
      <c r="FG51" s="473"/>
      <c r="FH51" s="473"/>
      <c r="FI51" s="473"/>
      <c r="FJ51" s="473"/>
      <c r="FK51" s="474"/>
    </row>
    <row r="52" spans="1:167" s="47" customFormat="1" ht="27.75" hidden="1" customHeight="1" x14ac:dyDescent="0.2">
      <c r="A52" s="483" t="s">
        <v>97</v>
      </c>
      <c r="B52" s="483"/>
      <c r="C52" s="483"/>
      <c r="D52" s="483"/>
      <c r="E52" s="483"/>
      <c r="F52" s="46"/>
      <c r="G52" s="484" t="s">
        <v>895</v>
      </c>
      <c r="H52" s="484"/>
      <c r="I52" s="484"/>
      <c r="J52" s="484"/>
      <c r="K52" s="484"/>
      <c r="L52" s="484"/>
      <c r="M52" s="484"/>
      <c r="N52" s="484"/>
      <c r="O52" s="484"/>
      <c r="P52" s="484"/>
      <c r="Q52" s="484"/>
      <c r="R52" s="484"/>
      <c r="S52" s="484"/>
      <c r="T52" s="484"/>
      <c r="U52" s="484"/>
      <c r="V52" s="484"/>
      <c r="W52" s="484"/>
      <c r="X52" s="484"/>
      <c r="Y52" s="484"/>
      <c r="Z52" s="484"/>
      <c r="AA52" s="484"/>
      <c r="AB52" s="484"/>
      <c r="AC52" s="484"/>
      <c r="AD52" s="484"/>
      <c r="AE52" s="484"/>
      <c r="AF52" s="484"/>
      <c r="AG52" s="484"/>
      <c r="AH52" s="484"/>
      <c r="AI52" s="484"/>
      <c r="AJ52" s="484"/>
      <c r="AK52" s="484"/>
      <c r="AL52" s="484"/>
      <c r="AM52" s="484"/>
      <c r="AN52" s="484"/>
      <c r="AO52" s="485"/>
      <c r="AP52" s="486"/>
      <c r="AQ52" s="486"/>
      <c r="AR52" s="486"/>
      <c r="AS52" s="486"/>
      <c r="AT52" s="486"/>
      <c r="AU52" s="486"/>
      <c r="AV52" s="486"/>
      <c r="AW52" s="472">
        <v>0</v>
      </c>
      <c r="AX52" s="473"/>
      <c r="AY52" s="473"/>
      <c r="AZ52" s="473"/>
      <c r="BA52" s="473"/>
      <c r="BB52" s="473"/>
      <c r="BC52" s="474"/>
      <c r="BD52" s="472">
        <v>0</v>
      </c>
      <c r="BE52" s="473"/>
      <c r="BF52" s="473"/>
      <c r="BG52" s="473"/>
      <c r="BH52" s="473"/>
      <c r="BI52" s="473"/>
      <c r="BJ52" s="474"/>
      <c r="BK52" s="472">
        <v>0</v>
      </c>
      <c r="BL52" s="473"/>
      <c r="BM52" s="473"/>
      <c r="BN52" s="473"/>
      <c r="BO52" s="473"/>
      <c r="BP52" s="473"/>
      <c r="BQ52" s="474"/>
      <c r="BR52" s="472">
        <v>0</v>
      </c>
      <c r="BS52" s="473"/>
      <c r="BT52" s="473"/>
      <c r="BU52" s="473"/>
      <c r="BV52" s="473"/>
      <c r="BW52" s="473"/>
      <c r="BX52" s="474"/>
      <c r="BY52" s="472">
        <v>0</v>
      </c>
      <c r="BZ52" s="473"/>
      <c r="CA52" s="473"/>
      <c r="CB52" s="473"/>
      <c r="CC52" s="473"/>
      <c r="CD52" s="473"/>
      <c r="CE52" s="473"/>
      <c r="CF52" s="474"/>
      <c r="CG52" s="472">
        <v>0</v>
      </c>
      <c r="CH52" s="473"/>
      <c r="CI52" s="473"/>
      <c r="CJ52" s="473"/>
      <c r="CK52" s="473"/>
      <c r="CL52" s="473"/>
      <c r="CM52" s="473"/>
      <c r="CN52" s="474"/>
      <c r="CO52" s="472">
        <v>0</v>
      </c>
      <c r="CP52" s="473"/>
      <c r="CQ52" s="473"/>
      <c r="CR52" s="473"/>
      <c r="CS52" s="473"/>
      <c r="CT52" s="473"/>
      <c r="CU52" s="473"/>
      <c r="CV52" s="474"/>
      <c r="CW52" s="472">
        <v>0</v>
      </c>
      <c r="CX52" s="473"/>
      <c r="CY52" s="473"/>
      <c r="CZ52" s="473"/>
      <c r="DA52" s="473"/>
      <c r="DB52" s="473"/>
      <c r="DC52" s="474"/>
      <c r="DD52" s="472">
        <v>0</v>
      </c>
      <c r="DE52" s="473"/>
      <c r="DF52" s="473"/>
      <c r="DG52" s="473"/>
      <c r="DH52" s="473"/>
      <c r="DI52" s="473"/>
      <c r="DJ52" s="473"/>
      <c r="DK52" s="473"/>
      <c r="DL52" s="473"/>
      <c r="DM52" s="473"/>
      <c r="DN52" s="474"/>
      <c r="DO52" s="472">
        <v>0</v>
      </c>
      <c r="DP52" s="473"/>
      <c r="DQ52" s="473"/>
      <c r="DR52" s="473"/>
      <c r="DS52" s="473"/>
      <c r="DT52" s="473"/>
      <c r="DU52" s="473"/>
      <c r="DV52" s="473"/>
      <c r="DW52" s="473"/>
      <c r="DX52" s="473"/>
      <c r="DY52" s="474"/>
      <c r="DZ52" s="472">
        <v>0</v>
      </c>
      <c r="EA52" s="473"/>
      <c r="EB52" s="473"/>
      <c r="EC52" s="473"/>
      <c r="ED52" s="473"/>
      <c r="EE52" s="473"/>
      <c r="EF52" s="473"/>
      <c r="EG52" s="474"/>
      <c r="EH52" s="472">
        <v>0</v>
      </c>
      <c r="EI52" s="473"/>
      <c r="EJ52" s="473"/>
      <c r="EK52" s="473"/>
      <c r="EL52" s="473"/>
      <c r="EM52" s="473"/>
      <c r="EN52" s="474"/>
      <c r="EO52" s="472">
        <v>0</v>
      </c>
      <c r="EP52" s="473"/>
      <c r="EQ52" s="473"/>
      <c r="ER52" s="473"/>
      <c r="ES52" s="473"/>
      <c r="ET52" s="473"/>
      <c r="EU52" s="474"/>
      <c r="EV52" s="472">
        <v>0</v>
      </c>
      <c r="EW52" s="473"/>
      <c r="EX52" s="473"/>
      <c r="EY52" s="473"/>
      <c r="EZ52" s="473"/>
      <c r="FA52" s="473"/>
      <c r="FB52" s="473"/>
      <c r="FC52" s="474"/>
      <c r="FD52" s="472">
        <v>0</v>
      </c>
      <c r="FE52" s="473"/>
      <c r="FF52" s="473"/>
      <c r="FG52" s="473"/>
      <c r="FH52" s="473"/>
      <c r="FI52" s="473"/>
      <c r="FJ52" s="473"/>
      <c r="FK52" s="474"/>
    </row>
    <row r="53" spans="1:167" s="47" customFormat="1" ht="15" hidden="1" customHeight="1" x14ac:dyDescent="0.2">
      <c r="A53" s="483" t="s">
        <v>98</v>
      </c>
      <c r="B53" s="483"/>
      <c r="C53" s="483"/>
      <c r="D53" s="483"/>
      <c r="E53" s="483"/>
      <c r="F53" s="46"/>
      <c r="G53" s="484" t="s">
        <v>892</v>
      </c>
      <c r="H53" s="484"/>
      <c r="I53" s="484"/>
      <c r="J53" s="484"/>
      <c r="K53" s="484"/>
      <c r="L53" s="484"/>
      <c r="M53" s="484"/>
      <c r="N53" s="484"/>
      <c r="O53" s="484"/>
      <c r="P53" s="484"/>
      <c r="Q53" s="484"/>
      <c r="R53" s="484"/>
      <c r="S53" s="484"/>
      <c r="T53" s="484"/>
      <c r="U53" s="484"/>
      <c r="V53" s="484"/>
      <c r="W53" s="484"/>
      <c r="X53" s="484"/>
      <c r="Y53" s="484"/>
      <c r="Z53" s="484"/>
      <c r="AA53" s="484"/>
      <c r="AB53" s="484"/>
      <c r="AC53" s="484"/>
      <c r="AD53" s="484"/>
      <c r="AE53" s="484"/>
      <c r="AF53" s="484"/>
      <c r="AG53" s="484"/>
      <c r="AH53" s="484"/>
      <c r="AI53" s="484"/>
      <c r="AJ53" s="484"/>
      <c r="AK53" s="484"/>
      <c r="AL53" s="484"/>
      <c r="AM53" s="484"/>
      <c r="AN53" s="484"/>
      <c r="AO53" s="485"/>
      <c r="AP53" s="486"/>
      <c r="AQ53" s="486"/>
      <c r="AR53" s="486"/>
      <c r="AS53" s="486"/>
      <c r="AT53" s="486"/>
      <c r="AU53" s="486"/>
      <c r="AV53" s="486"/>
      <c r="AW53" s="472">
        <v>0</v>
      </c>
      <c r="AX53" s="473"/>
      <c r="AY53" s="473"/>
      <c r="AZ53" s="473"/>
      <c r="BA53" s="473"/>
      <c r="BB53" s="473"/>
      <c r="BC53" s="474"/>
      <c r="BD53" s="472">
        <v>0</v>
      </c>
      <c r="BE53" s="473"/>
      <c r="BF53" s="473"/>
      <c r="BG53" s="473"/>
      <c r="BH53" s="473"/>
      <c r="BI53" s="473"/>
      <c r="BJ53" s="474"/>
      <c r="BK53" s="472">
        <v>0</v>
      </c>
      <c r="BL53" s="473"/>
      <c r="BM53" s="473"/>
      <c r="BN53" s="473"/>
      <c r="BO53" s="473"/>
      <c r="BP53" s="473"/>
      <c r="BQ53" s="474"/>
      <c r="BR53" s="472">
        <v>0</v>
      </c>
      <c r="BS53" s="473"/>
      <c r="BT53" s="473"/>
      <c r="BU53" s="473"/>
      <c r="BV53" s="473"/>
      <c r="BW53" s="473"/>
      <c r="BX53" s="474"/>
      <c r="BY53" s="472">
        <v>0</v>
      </c>
      <c r="BZ53" s="473"/>
      <c r="CA53" s="473"/>
      <c r="CB53" s="473"/>
      <c r="CC53" s="473"/>
      <c r="CD53" s="473"/>
      <c r="CE53" s="473"/>
      <c r="CF53" s="474"/>
      <c r="CG53" s="472">
        <v>0</v>
      </c>
      <c r="CH53" s="473"/>
      <c r="CI53" s="473"/>
      <c r="CJ53" s="473"/>
      <c r="CK53" s="473"/>
      <c r="CL53" s="473"/>
      <c r="CM53" s="473"/>
      <c r="CN53" s="474"/>
      <c r="CO53" s="472">
        <v>0</v>
      </c>
      <c r="CP53" s="473"/>
      <c r="CQ53" s="473"/>
      <c r="CR53" s="473"/>
      <c r="CS53" s="473"/>
      <c r="CT53" s="473"/>
      <c r="CU53" s="473"/>
      <c r="CV53" s="474"/>
      <c r="CW53" s="472">
        <v>0</v>
      </c>
      <c r="CX53" s="473"/>
      <c r="CY53" s="473"/>
      <c r="CZ53" s="473"/>
      <c r="DA53" s="473"/>
      <c r="DB53" s="473"/>
      <c r="DC53" s="474"/>
      <c r="DD53" s="472">
        <v>0</v>
      </c>
      <c r="DE53" s="473"/>
      <c r="DF53" s="473"/>
      <c r="DG53" s="473"/>
      <c r="DH53" s="473"/>
      <c r="DI53" s="473"/>
      <c r="DJ53" s="473"/>
      <c r="DK53" s="473"/>
      <c r="DL53" s="473"/>
      <c r="DM53" s="473"/>
      <c r="DN53" s="474"/>
      <c r="DO53" s="472">
        <v>0</v>
      </c>
      <c r="DP53" s="473"/>
      <c r="DQ53" s="473"/>
      <c r="DR53" s="473"/>
      <c r="DS53" s="473"/>
      <c r="DT53" s="473"/>
      <c r="DU53" s="473"/>
      <c r="DV53" s="473"/>
      <c r="DW53" s="473"/>
      <c r="DX53" s="473"/>
      <c r="DY53" s="474"/>
      <c r="DZ53" s="472">
        <v>0</v>
      </c>
      <c r="EA53" s="473"/>
      <c r="EB53" s="473"/>
      <c r="EC53" s="473"/>
      <c r="ED53" s="473"/>
      <c r="EE53" s="473"/>
      <c r="EF53" s="473"/>
      <c r="EG53" s="474"/>
      <c r="EH53" s="472">
        <v>0</v>
      </c>
      <c r="EI53" s="473"/>
      <c r="EJ53" s="473"/>
      <c r="EK53" s="473"/>
      <c r="EL53" s="473"/>
      <c r="EM53" s="473"/>
      <c r="EN53" s="474"/>
      <c r="EO53" s="472">
        <v>0</v>
      </c>
      <c r="EP53" s="473"/>
      <c r="EQ53" s="473"/>
      <c r="ER53" s="473"/>
      <c r="ES53" s="473"/>
      <c r="ET53" s="473"/>
      <c r="EU53" s="474"/>
      <c r="EV53" s="472">
        <v>0</v>
      </c>
      <c r="EW53" s="473"/>
      <c r="EX53" s="473"/>
      <c r="EY53" s="473"/>
      <c r="EZ53" s="473"/>
      <c r="FA53" s="473"/>
      <c r="FB53" s="473"/>
      <c r="FC53" s="474"/>
      <c r="FD53" s="472">
        <v>0</v>
      </c>
      <c r="FE53" s="473"/>
      <c r="FF53" s="473"/>
      <c r="FG53" s="473"/>
      <c r="FH53" s="473"/>
      <c r="FI53" s="473"/>
      <c r="FJ53" s="473"/>
      <c r="FK53" s="474"/>
    </row>
    <row r="54" spans="1:167" s="47" customFormat="1" ht="12.75" x14ac:dyDescent="0.2">
      <c r="A54" s="487" t="s">
        <v>18</v>
      </c>
      <c r="B54" s="488"/>
      <c r="C54" s="488"/>
      <c r="D54" s="488"/>
      <c r="E54" s="489"/>
      <c r="F54" s="361"/>
      <c r="G54" s="362" t="s">
        <v>878</v>
      </c>
      <c r="H54" s="362"/>
      <c r="I54" s="362"/>
      <c r="J54" s="362"/>
      <c r="K54" s="362"/>
      <c r="L54" s="362"/>
      <c r="M54" s="362"/>
      <c r="N54" s="362"/>
      <c r="O54" s="362"/>
      <c r="P54" s="362"/>
      <c r="Q54" s="362"/>
      <c r="R54" s="493" t="s">
        <v>19</v>
      </c>
      <c r="S54" s="493"/>
      <c r="T54" s="493"/>
      <c r="U54" s="493"/>
      <c r="V54" s="362"/>
      <c r="W54" s="493" t="s">
        <v>1198</v>
      </c>
      <c r="X54" s="493"/>
      <c r="Y54" s="493"/>
      <c r="Z54" s="493"/>
      <c r="AA54" s="493"/>
      <c r="AB54" s="493"/>
      <c r="AC54" s="493"/>
      <c r="AD54" s="493"/>
      <c r="AE54" s="493"/>
      <c r="AF54" s="494" t="s">
        <v>92</v>
      </c>
      <c r="AG54" s="494"/>
      <c r="AH54" s="494"/>
      <c r="AI54" s="495" t="s">
        <v>102</v>
      </c>
      <c r="AJ54" s="495"/>
      <c r="AK54" s="495"/>
      <c r="AL54" s="363" t="s">
        <v>882</v>
      </c>
      <c r="AM54" s="364"/>
      <c r="AN54" s="364"/>
      <c r="AO54" s="365"/>
      <c r="AP54" s="496"/>
      <c r="AQ54" s="497"/>
      <c r="AR54" s="497"/>
      <c r="AS54" s="497"/>
      <c r="AT54" s="497"/>
      <c r="AU54" s="497"/>
      <c r="AV54" s="498"/>
      <c r="AW54" s="475">
        <v>27510000</v>
      </c>
      <c r="AX54" s="476"/>
      <c r="AY54" s="476"/>
      <c r="AZ54" s="476"/>
      <c r="BA54" s="476"/>
      <c r="BB54" s="476"/>
      <c r="BC54" s="477"/>
      <c r="BD54" s="475">
        <v>84500000</v>
      </c>
      <c r="BE54" s="476"/>
      <c r="BF54" s="476"/>
      <c r="BG54" s="476"/>
      <c r="BH54" s="476"/>
      <c r="BI54" s="476"/>
      <c r="BJ54" s="477"/>
      <c r="BK54" s="475">
        <v>0</v>
      </c>
      <c r="BL54" s="476"/>
      <c r="BM54" s="476"/>
      <c r="BN54" s="476"/>
      <c r="BO54" s="476"/>
      <c r="BP54" s="476"/>
      <c r="BQ54" s="477"/>
      <c r="BR54" s="475">
        <v>0</v>
      </c>
      <c r="BS54" s="476"/>
      <c r="BT54" s="476"/>
      <c r="BU54" s="476"/>
      <c r="BV54" s="476"/>
      <c r="BW54" s="476"/>
      <c r="BX54" s="477"/>
      <c r="BY54" s="475">
        <v>0</v>
      </c>
      <c r="BZ54" s="476"/>
      <c r="CA54" s="476"/>
      <c r="CB54" s="476"/>
      <c r="CC54" s="476"/>
      <c r="CD54" s="476"/>
      <c r="CE54" s="476"/>
      <c r="CF54" s="477"/>
      <c r="CG54" s="475">
        <v>0</v>
      </c>
      <c r="CH54" s="476"/>
      <c r="CI54" s="476"/>
      <c r="CJ54" s="476"/>
      <c r="CK54" s="476"/>
      <c r="CL54" s="476"/>
      <c r="CM54" s="476"/>
      <c r="CN54" s="477"/>
      <c r="CO54" s="475">
        <v>0</v>
      </c>
      <c r="CP54" s="476"/>
      <c r="CQ54" s="476"/>
      <c r="CR54" s="476"/>
      <c r="CS54" s="476"/>
      <c r="CT54" s="476"/>
      <c r="CU54" s="476"/>
      <c r="CV54" s="477"/>
      <c r="CW54" s="475">
        <v>0</v>
      </c>
      <c r="CX54" s="476"/>
      <c r="CY54" s="476"/>
      <c r="CZ54" s="476"/>
      <c r="DA54" s="476"/>
      <c r="DB54" s="476"/>
      <c r="DC54" s="477"/>
      <c r="DD54" s="475">
        <v>0</v>
      </c>
      <c r="DE54" s="476"/>
      <c r="DF54" s="476"/>
      <c r="DG54" s="476"/>
      <c r="DH54" s="476"/>
      <c r="DI54" s="476"/>
      <c r="DJ54" s="476"/>
      <c r="DK54" s="476"/>
      <c r="DL54" s="476"/>
      <c r="DM54" s="476"/>
      <c r="DN54" s="477"/>
      <c r="DO54" s="475">
        <v>0</v>
      </c>
      <c r="DP54" s="476"/>
      <c r="DQ54" s="476"/>
      <c r="DR54" s="476"/>
      <c r="DS54" s="476"/>
      <c r="DT54" s="476"/>
      <c r="DU54" s="476"/>
      <c r="DV54" s="476"/>
      <c r="DW54" s="476"/>
      <c r="DX54" s="476"/>
      <c r="DY54" s="477"/>
      <c r="DZ54" s="475">
        <v>0</v>
      </c>
      <c r="EA54" s="476"/>
      <c r="EB54" s="476"/>
      <c r="EC54" s="476"/>
      <c r="ED54" s="476"/>
      <c r="EE54" s="476"/>
      <c r="EF54" s="476"/>
      <c r="EG54" s="477"/>
      <c r="EH54" s="475">
        <v>0</v>
      </c>
      <c r="EI54" s="476"/>
      <c r="EJ54" s="476"/>
      <c r="EK54" s="476"/>
      <c r="EL54" s="476"/>
      <c r="EM54" s="476"/>
      <c r="EN54" s="477"/>
      <c r="EO54" s="475">
        <v>0</v>
      </c>
      <c r="EP54" s="476"/>
      <c r="EQ54" s="476"/>
      <c r="ER54" s="476"/>
      <c r="ES54" s="476"/>
      <c r="ET54" s="476"/>
      <c r="EU54" s="477"/>
      <c r="EV54" s="475">
        <v>-2620025.2500000009</v>
      </c>
      <c r="EW54" s="476"/>
      <c r="EX54" s="476"/>
      <c r="EY54" s="476"/>
      <c r="EZ54" s="476"/>
      <c r="FA54" s="476"/>
      <c r="FB54" s="476"/>
      <c r="FC54" s="477"/>
      <c r="FD54" s="475">
        <v>109389974.75</v>
      </c>
      <c r="FE54" s="476"/>
      <c r="FF54" s="476"/>
      <c r="FG54" s="476"/>
      <c r="FH54" s="476"/>
      <c r="FI54" s="476"/>
      <c r="FJ54" s="476"/>
      <c r="FK54" s="477"/>
    </row>
    <row r="55" spans="1:167" s="47" customFormat="1" ht="15" customHeight="1" x14ac:dyDescent="0.2">
      <c r="A55" s="490"/>
      <c r="B55" s="491"/>
      <c r="C55" s="491"/>
      <c r="D55" s="491"/>
      <c r="E55" s="492"/>
      <c r="F55" s="366"/>
      <c r="G55" s="481" t="s">
        <v>157</v>
      </c>
      <c r="H55" s="481"/>
      <c r="I55" s="481"/>
      <c r="J55" s="481"/>
      <c r="K55" s="481"/>
      <c r="L55" s="481"/>
      <c r="M55" s="481"/>
      <c r="N55" s="481"/>
      <c r="O55" s="481"/>
      <c r="P55" s="481"/>
      <c r="Q55" s="481"/>
      <c r="R55" s="481"/>
      <c r="S55" s="481"/>
      <c r="T55" s="481"/>
      <c r="U55" s="481"/>
      <c r="V55" s="481"/>
      <c r="W55" s="481"/>
      <c r="X55" s="481"/>
      <c r="Y55" s="481"/>
      <c r="Z55" s="481"/>
      <c r="AA55" s="481"/>
      <c r="AB55" s="481"/>
      <c r="AC55" s="481"/>
      <c r="AD55" s="481"/>
      <c r="AE55" s="481"/>
      <c r="AF55" s="481"/>
      <c r="AG55" s="481"/>
      <c r="AH55" s="481"/>
      <c r="AI55" s="481"/>
      <c r="AJ55" s="481"/>
      <c r="AK55" s="481"/>
      <c r="AL55" s="481"/>
      <c r="AM55" s="481"/>
      <c r="AN55" s="481"/>
      <c r="AO55" s="482"/>
      <c r="AP55" s="499"/>
      <c r="AQ55" s="500"/>
      <c r="AR55" s="500"/>
      <c r="AS55" s="500"/>
      <c r="AT55" s="500"/>
      <c r="AU55" s="500"/>
      <c r="AV55" s="501"/>
      <c r="AW55" s="478"/>
      <c r="AX55" s="479"/>
      <c r="AY55" s="479"/>
      <c r="AZ55" s="479"/>
      <c r="BA55" s="479"/>
      <c r="BB55" s="479"/>
      <c r="BC55" s="480"/>
      <c r="BD55" s="478"/>
      <c r="BE55" s="479"/>
      <c r="BF55" s="479"/>
      <c r="BG55" s="479"/>
      <c r="BH55" s="479"/>
      <c r="BI55" s="479"/>
      <c r="BJ55" s="480"/>
      <c r="BK55" s="478"/>
      <c r="BL55" s="479"/>
      <c r="BM55" s="479"/>
      <c r="BN55" s="479"/>
      <c r="BO55" s="479"/>
      <c r="BP55" s="479"/>
      <c r="BQ55" s="480"/>
      <c r="BR55" s="478"/>
      <c r="BS55" s="479"/>
      <c r="BT55" s="479"/>
      <c r="BU55" s="479"/>
      <c r="BV55" s="479"/>
      <c r="BW55" s="479"/>
      <c r="BX55" s="480"/>
      <c r="BY55" s="478"/>
      <c r="BZ55" s="479"/>
      <c r="CA55" s="479"/>
      <c r="CB55" s="479"/>
      <c r="CC55" s="479"/>
      <c r="CD55" s="479"/>
      <c r="CE55" s="479"/>
      <c r="CF55" s="480"/>
      <c r="CG55" s="478"/>
      <c r="CH55" s="479"/>
      <c r="CI55" s="479"/>
      <c r="CJ55" s="479"/>
      <c r="CK55" s="479"/>
      <c r="CL55" s="479"/>
      <c r="CM55" s="479"/>
      <c r="CN55" s="480"/>
      <c r="CO55" s="478"/>
      <c r="CP55" s="479"/>
      <c r="CQ55" s="479"/>
      <c r="CR55" s="479"/>
      <c r="CS55" s="479"/>
      <c r="CT55" s="479"/>
      <c r="CU55" s="479"/>
      <c r="CV55" s="480"/>
      <c r="CW55" s="478"/>
      <c r="CX55" s="479"/>
      <c r="CY55" s="479"/>
      <c r="CZ55" s="479"/>
      <c r="DA55" s="479"/>
      <c r="DB55" s="479"/>
      <c r="DC55" s="480"/>
      <c r="DD55" s="478"/>
      <c r="DE55" s="479"/>
      <c r="DF55" s="479"/>
      <c r="DG55" s="479"/>
      <c r="DH55" s="479"/>
      <c r="DI55" s="479"/>
      <c r="DJ55" s="479"/>
      <c r="DK55" s="479"/>
      <c r="DL55" s="479"/>
      <c r="DM55" s="479"/>
      <c r="DN55" s="480"/>
      <c r="DO55" s="478"/>
      <c r="DP55" s="479"/>
      <c r="DQ55" s="479"/>
      <c r="DR55" s="479"/>
      <c r="DS55" s="479"/>
      <c r="DT55" s="479"/>
      <c r="DU55" s="479"/>
      <c r="DV55" s="479"/>
      <c r="DW55" s="479"/>
      <c r="DX55" s="479"/>
      <c r="DY55" s="480"/>
      <c r="DZ55" s="478"/>
      <c r="EA55" s="479"/>
      <c r="EB55" s="479"/>
      <c r="EC55" s="479"/>
      <c r="ED55" s="479"/>
      <c r="EE55" s="479"/>
      <c r="EF55" s="479"/>
      <c r="EG55" s="480"/>
      <c r="EH55" s="478"/>
      <c r="EI55" s="479"/>
      <c r="EJ55" s="479"/>
      <c r="EK55" s="479"/>
      <c r="EL55" s="479"/>
      <c r="EM55" s="479"/>
      <c r="EN55" s="480"/>
      <c r="EO55" s="478"/>
      <c r="EP55" s="479"/>
      <c r="EQ55" s="479"/>
      <c r="ER55" s="479"/>
      <c r="ES55" s="479"/>
      <c r="ET55" s="479"/>
      <c r="EU55" s="480"/>
      <c r="EV55" s="478"/>
      <c r="EW55" s="479"/>
      <c r="EX55" s="479"/>
      <c r="EY55" s="479"/>
      <c r="EZ55" s="479"/>
      <c r="FA55" s="479"/>
      <c r="FB55" s="479"/>
      <c r="FC55" s="480"/>
      <c r="FD55" s="478"/>
      <c r="FE55" s="479"/>
      <c r="FF55" s="479"/>
      <c r="FG55" s="479"/>
      <c r="FH55" s="479"/>
      <c r="FI55" s="479"/>
      <c r="FJ55" s="479"/>
      <c r="FK55" s="480"/>
    </row>
    <row r="56" spans="1:167" s="47" customFormat="1" ht="54.75" customHeight="1" x14ac:dyDescent="0.2">
      <c r="A56" s="483" t="s">
        <v>19</v>
      </c>
      <c r="B56" s="483"/>
      <c r="C56" s="483"/>
      <c r="D56" s="483"/>
      <c r="E56" s="483"/>
      <c r="F56" s="46"/>
      <c r="G56" s="484" t="s">
        <v>896</v>
      </c>
      <c r="H56" s="484"/>
      <c r="I56" s="484"/>
      <c r="J56" s="484"/>
      <c r="K56" s="484"/>
      <c r="L56" s="484"/>
      <c r="M56" s="484"/>
      <c r="N56" s="484"/>
      <c r="O56" s="484"/>
      <c r="P56" s="484"/>
      <c r="Q56" s="484"/>
      <c r="R56" s="484"/>
      <c r="S56" s="484"/>
      <c r="T56" s="484"/>
      <c r="U56" s="484"/>
      <c r="V56" s="484"/>
      <c r="W56" s="484"/>
      <c r="X56" s="484"/>
      <c r="Y56" s="484"/>
      <c r="Z56" s="484"/>
      <c r="AA56" s="484"/>
      <c r="AB56" s="484"/>
      <c r="AC56" s="484"/>
      <c r="AD56" s="484"/>
      <c r="AE56" s="484"/>
      <c r="AF56" s="484"/>
      <c r="AG56" s="484"/>
      <c r="AH56" s="484"/>
      <c r="AI56" s="484"/>
      <c r="AJ56" s="484"/>
      <c r="AK56" s="484"/>
      <c r="AL56" s="484"/>
      <c r="AM56" s="484"/>
      <c r="AN56" s="484"/>
      <c r="AO56" s="485"/>
      <c r="AP56" s="486"/>
      <c r="AQ56" s="486"/>
      <c r="AR56" s="486"/>
      <c r="AS56" s="486"/>
      <c r="AT56" s="486"/>
      <c r="AU56" s="486"/>
      <c r="AV56" s="486"/>
      <c r="AW56" s="472">
        <v>0</v>
      </c>
      <c r="AX56" s="473"/>
      <c r="AY56" s="473"/>
      <c r="AZ56" s="473"/>
      <c r="BA56" s="473"/>
      <c r="BB56" s="473"/>
      <c r="BC56" s="474"/>
      <c r="BD56" s="472">
        <v>0</v>
      </c>
      <c r="BE56" s="473"/>
      <c r="BF56" s="473"/>
      <c r="BG56" s="473"/>
      <c r="BH56" s="473"/>
      <c r="BI56" s="473"/>
      <c r="BJ56" s="474"/>
      <c r="BK56" s="472">
        <v>0</v>
      </c>
      <c r="BL56" s="473"/>
      <c r="BM56" s="473"/>
      <c r="BN56" s="473"/>
      <c r="BO56" s="473"/>
      <c r="BP56" s="473"/>
      <c r="BQ56" s="474"/>
      <c r="BR56" s="472">
        <v>0</v>
      </c>
      <c r="BS56" s="473"/>
      <c r="BT56" s="473"/>
      <c r="BU56" s="473"/>
      <c r="BV56" s="473"/>
      <c r="BW56" s="473"/>
      <c r="BX56" s="474"/>
      <c r="BY56" s="472">
        <v>0</v>
      </c>
      <c r="BZ56" s="473"/>
      <c r="CA56" s="473"/>
      <c r="CB56" s="473"/>
      <c r="CC56" s="473"/>
      <c r="CD56" s="473"/>
      <c r="CE56" s="473"/>
      <c r="CF56" s="474"/>
      <c r="CG56" s="472">
        <v>0</v>
      </c>
      <c r="CH56" s="473"/>
      <c r="CI56" s="473"/>
      <c r="CJ56" s="473"/>
      <c r="CK56" s="473"/>
      <c r="CL56" s="473"/>
      <c r="CM56" s="473"/>
      <c r="CN56" s="474"/>
      <c r="CO56" s="472">
        <v>0</v>
      </c>
      <c r="CP56" s="473"/>
      <c r="CQ56" s="473"/>
      <c r="CR56" s="473"/>
      <c r="CS56" s="473"/>
      <c r="CT56" s="473"/>
      <c r="CU56" s="473"/>
      <c r="CV56" s="474"/>
      <c r="CW56" s="472">
        <v>0</v>
      </c>
      <c r="CX56" s="473"/>
      <c r="CY56" s="473"/>
      <c r="CZ56" s="473"/>
      <c r="DA56" s="473"/>
      <c r="DB56" s="473"/>
      <c r="DC56" s="474"/>
      <c r="DD56" s="472">
        <v>0</v>
      </c>
      <c r="DE56" s="473"/>
      <c r="DF56" s="473"/>
      <c r="DG56" s="473"/>
      <c r="DH56" s="473"/>
      <c r="DI56" s="473"/>
      <c r="DJ56" s="473"/>
      <c r="DK56" s="473"/>
      <c r="DL56" s="473"/>
      <c r="DM56" s="473"/>
      <c r="DN56" s="474"/>
      <c r="DO56" s="472">
        <v>0</v>
      </c>
      <c r="DP56" s="473"/>
      <c r="DQ56" s="473"/>
      <c r="DR56" s="473"/>
      <c r="DS56" s="473"/>
      <c r="DT56" s="473"/>
      <c r="DU56" s="473"/>
      <c r="DV56" s="473"/>
      <c r="DW56" s="473"/>
      <c r="DX56" s="473"/>
      <c r="DY56" s="474"/>
      <c r="DZ56" s="472">
        <v>0</v>
      </c>
      <c r="EA56" s="473"/>
      <c r="EB56" s="473"/>
      <c r="EC56" s="473"/>
      <c r="ED56" s="473"/>
      <c r="EE56" s="473"/>
      <c r="EF56" s="473"/>
      <c r="EG56" s="474"/>
      <c r="EH56" s="472">
        <v>0</v>
      </c>
      <c r="EI56" s="473"/>
      <c r="EJ56" s="473"/>
      <c r="EK56" s="473"/>
      <c r="EL56" s="473"/>
      <c r="EM56" s="473"/>
      <c r="EN56" s="474"/>
      <c r="EO56" s="472">
        <v>0</v>
      </c>
      <c r="EP56" s="473"/>
      <c r="EQ56" s="473"/>
      <c r="ER56" s="473"/>
      <c r="ES56" s="473"/>
      <c r="ET56" s="473"/>
      <c r="EU56" s="474"/>
      <c r="EV56" s="472">
        <v>0</v>
      </c>
      <c r="EW56" s="473"/>
      <c r="EX56" s="473"/>
      <c r="EY56" s="473"/>
      <c r="EZ56" s="473"/>
      <c r="FA56" s="473"/>
      <c r="FB56" s="473"/>
      <c r="FC56" s="474"/>
      <c r="FD56" s="472">
        <v>0</v>
      </c>
      <c r="FE56" s="473"/>
      <c r="FF56" s="473"/>
      <c r="FG56" s="473"/>
      <c r="FH56" s="473"/>
      <c r="FI56" s="473"/>
      <c r="FJ56" s="473"/>
      <c r="FK56" s="474"/>
    </row>
    <row r="57" spans="1:167" s="10" customFormat="1" x14ac:dyDescent="0.2">
      <c r="A57" s="16"/>
      <c r="B57" s="16"/>
      <c r="C57" s="16"/>
      <c r="D57" s="16"/>
      <c r="E57" s="16"/>
      <c r="F57" s="16"/>
      <c r="G57" s="16"/>
      <c r="H57" s="16"/>
      <c r="I57" s="17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49"/>
      <c r="AT57" s="49"/>
      <c r="AU57" s="49"/>
      <c r="AV57" s="49"/>
      <c r="AW57" s="49"/>
      <c r="AX57" s="49"/>
      <c r="AY57" s="49"/>
      <c r="AZ57" s="49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</row>
    <row r="58" spans="1:167" s="29" customFormat="1" x14ac:dyDescent="0.25">
      <c r="A58" s="373" t="s">
        <v>137</v>
      </c>
      <c r="B58" s="373"/>
      <c r="C58" s="373"/>
      <c r="D58" s="373"/>
      <c r="E58" s="373"/>
      <c r="F58" s="373"/>
      <c r="G58" s="373"/>
      <c r="H58" s="373"/>
      <c r="I58" s="373"/>
      <c r="J58" s="373"/>
      <c r="K58" s="373"/>
      <c r="L58" s="373"/>
      <c r="M58" s="373"/>
      <c r="N58" s="373"/>
      <c r="O58" s="373"/>
      <c r="P58" s="373"/>
      <c r="Q58" s="373"/>
      <c r="R58" s="373"/>
      <c r="S58" s="373"/>
      <c r="T58" s="373"/>
      <c r="U58" s="373"/>
      <c r="V58" s="373"/>
      <c r="W58" s="373"/>
      <c r="X58" s="373"/>
      <c r="Y58" s="373"/>
      <c r="Z58" s="373"/>
      <c r="AA58" s="373"/>
      <c r="AB58" s="373"/>
      <c r="AC58" s="373"/>
      <c r="AD58" s="373"/>
      <c r="AE58" s="373"/>
      <c r="AF58" s="373"/>
      <c r="AG58" s="373"/>
      <c r="AH58" s="373"/>
      <c r="AI58" s="373"/>
      <c r="AJ58" s="373"/>
      <c r="AK58" s="373"/>
      <c r="AL58" s="373"/>
      <c r="AM58" s="373"/>
      <c r="AN58" s="373"/>
      <c r="AQ58" s="374"/>
      <c r="AR58" s="374"/>
      <c r="AS58" s="374"/>
      <c r="AT58" s="374"/>
      <c r="AU58" s="374"/>
      <c r="AV58" s="374"/>
      <c r="AW58" s="374"/>
      <c r="AX58" s="374"/>
      <c r="AY58" s="374"/>
      <c r="AZ58" s="374"/>
      <c r="BA58" s="374"/>
      <c r="BB58" s="374"/>
      <c r="BC58" s="374"/>
      <c r="BD58" s="374"/>
      <c r="BE58" s="374"/>
      <c r="BF58" s="374"/>
      <c r="BG58" s="374"/>
      <c r="BH58" s="374"/>
      <c r="BI58" s="374"/>
      <c r="BJ58" s="374"/>
      <c r="BK58" s="374"/>
      <c r="BL58" s="374"/>
      <c r="BM58" s="374"/>
      <c r="BN58" s="20"/>
      <c r="BO58" s="20"/>
      <c r="BP58" s="373" t="s">
        <v>138</v>
      </c>
      <c r="BQ58" s="373"/>
      <c r="BR58" s="373"/>
      <c r="BS58" s="373"/>
      <c r="BT58" s="373"/>
      <c r="BU58" s="373"/>
      <c r="BV58" s="373"/>
      <c r="BW58" s="373"/>
      <c r="BX58" s="373"/>
      <c r="BY58" s="373"/>
      <c r="BZ58" s="373"/>
      <c r="CA58" s="373"/>
      <c r="CB58" s="373"/>
      <c r="CC58" s="373"/>
      <c r="CD58" s="373"/>
      <c r="CE58" s="373"/>
      <c r="CF58" s="373"/>
      <c r="CG58" s="373"/>
      <c r="CH58" s="373"/>
      <c r="CI58" s="373"/>
      <c r="CJ58" s="373"/>
      <c r="CK58" s="373"/>
      <c r="CL58" s="373"/>
      <c r="CM58" s="373"/>
      <c r="CN58" s="373"/>
      <c r="CO58" s="373"/>
      <c r="CP58" s="373"/>
      <c r="CQ58" s="373"/>
      <c r="CR58" s="373"/>
      <c r="CS58" s="373"/>
      <c r="CT58" s="373"/>
      <c r="CU58" s="373"/>
      <c r="CV58" s="373"/>
      <c r="CW58" s="373"/>
      <c r="CX58" s="373"/>
      <c r="CY58" s="373"/>
      <c r="CZ58" s="373"/>
      <c r="DA58" s="373"/>
    </row>
    <row r="59" spans="1:167" s="21" customFormat="1" ht="12" x14ac:dyDescent="0.2">
      <c r="A59" s="372" t="s">
        <v>53</v>
      </c>
      <c r="B59" s="372"/>
      <c r="C59" s="372"/>
      <c r="D59" s="372"/>
      <c r="E59" s="372"/>
      <c r="F59" s="372"/>
      <c r="G59" s="372"/>
      <c r="H59" s="372"/>
      <c r="I59" s="372"/>
      <c r="J59" s="372"/>
      <c r="K59" s="372"/>
      <c r="L59" s="372"/>
      <c r="M59" s="372"/>
      <c r="N59" s="372"/>
      <c r="O59" s="372"/>
      <c r="P59" s="372"/>
      <c r="Q59" s="372"/>
      <c r="R59" s="372"/>
      <c r="S59" s="372"/>
      <c r="T59" s="372"/>
      <c r="U59" s="372"/>
      <c r="V59" s="372"/>
      <c r="W59" s="372"/>
      <c r="X59" s="372"/>
      <c r="Y59" s="372"/>
      <c r="Z59" s="372"/>
      <c r="AA59" s="372"/>
      <c r="AB59" s="372"/>
      <c r="AC59" s="372"/>
      <c r="AD59" s="372"/>
      <c r="AE59" s="372"/>
      <c r="AF59" s="372"/>
      <c r="AG59" s="372"/>
      <c r="AH59" s="372"/>
      <c r="AI59" s="372"/>
      <c r="AJ59" s="372"/>
      <c r="AK59" s="372"/>
      <c r="AL59" s="372"/>
      <c r="AM59" s="372"/>
      <c r="AN59" s="372"/>
      <c r="AQ59" s="375" t="s">
        <v>54</v>
      </c>
      <c r="AR59" s="375"/>
      <c r="AS59" s="375"/>
      <c r="AT59" s="375"/>
      <c r="AU59" s="375"/>
      <c r="AV59" s="375"/>
      <c r="AW59" s="375"/>
      <c r="AX59" s="375"/>
      <c r="AY59" s="375"/>
      <c r="AZ59" s="375"/>
      <c r="BA59" s="375"/>
      <c r="BB59" s="375"/>
      <c r="BC59" s="375"/>
      <c r="BD59" s="375"/>
      <c r="BE59" s="375"/>
      <c r="BF59" s="375"/>
      <c r="BG59" s="375"/>
      <c r="BH59" s="375"/>
      <c r="BI59" s="375"/>
      <c r="BJ59" s="375"/>
      <c r="BK59" s="375"/>
      <c r="BL59" s="375"/>
      <c r="BM59" s="375"/>
      <c r="BN59" s="27"/>
      <c r="BO59" s="27"/>
      <c r="BP59" s="372" t="s">
        <v>2</v>
      </c>
      <c r="BQ59" s="372"/>
      <c r="BR59" s="372"/>
      <c r="BS59" s="372"/>
      <c r="BT59" s="372"/>
      <c r="BU59" s="372"/>
      <c r="BV59" s="372"/>
      <c r="BW59" s="372"/>
      <c r="BX59" s="372"/>
      <c r="BY59" s="372"/>
      <c r="BZ59" s="372"/>
      <c r="CA59" s="372"/>
      <c r="CB59" s="372"/>
      <c r="CC59" s="372"/>
      <c r="CD59" s="372"/>
      <c r="CE59" s="372"/>
      <c r="CF59" s="372"/>
      <c r="CG59" s="372"/>
      <c r="CH59" s="372"/>
      <c r="CI59" s="372"/>
      <c r="CJ59" s="372"/>
      <c r="CK59" s="372"/>
      <c r="CL59" s="372"/>
      <c r="CM59" s="372"/>
      <c r="CN59" s="372"/>
      <c r="CO59" s="372"/>
      <c r="CP59" s="372"/>
      <c r="CQ59" s="372"/>
      <c r="CR59" s="372"/>
      <c r="CS59" s="372"/>
      <c r="CT59" s="372"/>
      <c r="CU59" s="372"/>
      <c r="CV59" s="372"/>
      <c r="CW59" s="372"/>
      <c r="CX59" s="372"/>
      <c r="CY59" s="372"/>
      <c r="CZ59" s="372"/>
      <c r="DA59" s="372"/>
    </row>
    <row r="60" spans="1:167" s="22" customForma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</row>
    <row r="61" spans="1:167" s="4" customFormat="1" x14ac:dyDescent="0.25">
      <c r="A61" s="388" t="s">
        <v>55</v>
      </c>
      <c r="B61" s="388"/>
      <c r="C61" s="387" t="str">
        <f>Баланс!C86</f>
        <v>30</v>
      </c>
      <c r="D61" s="373"/>
      <c r="E61" s="373"/>
      <c r="F61" s="373"/>
      <c r="G61" s="385" t="s">
        <v>56</v>
      </c>
      <c r="H61" s="385"/>
      <c r="I61" s="385"/>
      <c r="J61" s="470" t="str">
        <f>Баланс!J86</f>
        <v>июля</v>
      </c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/>
      <c r="W61" s="470"/>
      <c r="X61" s="470"/>
      <c r="Y61" s="25"/>
      <c r="Z61" s="387" t="s">
        <v>1097</v>
      </c>
      <c r="AA61" s="387"/>
      <c r="AB61" s="387"/>
      <c r="AC61" s="387"/>
      <c r="AD61" s="387"/>
      <c r="AE61" s="387"/>
      <c r="AF61" s="387"/>
      <c r="AG61" s="387"/>
      <c r="AH61" s="385" t="s">
        <v>0</v>
      </c>
      <c r="AI61" s="385"/>
      <c r="AJ61" s="385"/>
      <c r="AK61" s="385"/>
    </row>
    <row r="62" spans="1:167" ht="3" customHeight="1" x14ac:dyDescent="0.25"/>
  </sheetData>
  <mergeCells count="623">
    <mergeCell ref="A7:FK7"/>
    <mergeCell ref="BQ9:BT9"/>
    <mergeCell ref="BU9:CI9"/>
    <mergeCell ref="CK9:CR9"/>
    <mergeCell ref="CS9:CV9"/>
    <mergeCell ref="A11:FK11"/>
    <mergeCell ref="CZ3:DN4"/>
    <mergeCell ref="DO3:FK3"/>
    <mergeCell ref="DO4:DW4"/>
    <mergeCell ref="DX4:EX4"/>
    <mergeCell ref="EY4:FK4"/>
    <mergeCell ref="CZ5:DN5"/>
    <mergeCell ref="DO5:DW5"/>
    <mergeCell ref="DX5:EX5"/>
    <mergeCell ref="EY5:FK5"/>
    <mergeCell ref="A12:FK12"/>
    <mergeCell ref="S14:FK14"/>
    <mergeCell ref="A19:E19"/>
    <mergeCell ref="F19:AO19"/>
    <mergeCell ref="AP19:AV19"/>
    <mergeCell ref="AW19:BC19"/>
    <mergeCell ref="BD19:BJ19"/>
    <mergeCell ref="BK19:BQ19"/>
    <mergeCell ref="BR19:BX19"/>
    <mergeCell ref="BY19:CF19"/>
    <mergeCell ref="A21:E21"/>
    <mergeCell ref="F21:AO21"/>
    <mergeCell ref="AP21:AV21"/>
    <mergeCell ref="AW21:BC21"/>
    <mergeCell ref="BD21:BJ21"/>
    <mergeCell ref="BK21:BQ21"/>
    <mergeCell ref="CG19:CN19"/>
    <mergeCell ref="CO19:CV19"/>
    <mergeCell ref="CW19:DC19"/>
    <mergeCell ref="FD21:FK21"/>
    <mergeCell ref="BR21:BX21"/>
    <mergeCell ref="BY21:CF21"/>
    <mergeCell ref="CG21:CN21"/>
    <mergeCell ref="CO21:CV21"/>
    <mergeCell ref="CW21:DC21"/>
    <mergeCell ref="DD21:DN21"/>
    <mergeCell ref="EH19:EN19"/>
    <mergeCell ref="EO19:EU19"/>
    <mergeCell ref="EV19:FC19"/>
    <mergeCell ref="FD19:FK19"/>
    <mergeCell ref="DD19:DN19"/>
    <mergeCell ref="DO19:DY19"/>
    <mergeCell ref="DZ19:EG19"/>
    <mergeCell ref="W22:AE22"/>
    <mergeCell ref="AF22:AH22"/>
    <mergeCell ref="AI22:AK22"/>
    <mergeCell ref="AP22:AV23"/>
    <mergeCell ref="DO21:DY21"/>
    <mergeCell ref="DZ21:EG21"/>
    <mergeCell ref="EH21:EN21"/>
    <mergeCell ref="EO21:EU21"/>
    <mergeCell ref="EV21:FC21"/>
    <mergeCell ref="EO22:EU23"/>
    <mergeCell ref="EV22:FC23"/>
    <mergeCell ref="FD22:FK23"/>
    <mergeCell ref="A24:E24"/>
    <mergeCell ref="G24:AO24"/>
    <mergeCell ref="AP24:AV24"/>
    <mergeCell ref="AW24:BC24"/>
    <mergeCell ref="BD24:BJ24"/>
    <mergeCell ref="BK24:BQ24"/>
    <mergeCell ref="BR24:BX24"/>
    <mergeCell ref="CO22:CV23"/>
    <mergeCell ref="CW22:DC23"/>
    <mergeCell ref="DD22:DN23"/>
    <mergeCell ref="DO22:DY23"/>
    <mergeCell ref="DZ22:EG23"/>
    <mergeCell ref="EH22:EN23"/>
    <mergeCell ref="AW22:BC23"/>
    <mergeCell ref="BD22:BJ23"/>
    <mergeCell ref="BK22:BQ23"/>
    <mergeCell ref="BR22:BX23"/>
    <mergeCell ref="BY22:CF23"/>
    <mergeCell ref="CG22:CN23"/>
    <mergeCell ref="A22:E23"/>
    <mergeCell ref="R22:U22"/>
    <mergeCell ref="DZ24:EG24"/>
    <mergeCell ref="EH24:EN24"/>
    <mergeCell ref="EO24:EU24"/>
    <mergeCell ref="EV24:FC24"/>
    <mergeCell ref="FD24:FK24"/>
    <mergeCell ref="A25:E25"/>
    <mergeCell ref="G25:AO25"/>
    <mergeCell ref="AP25:AV25"/>
    <mergeCell ref="AW25:BC25"/>
    <mergeCell ref="BD25:BJ25"/>
    <mergeCell ref="BY24:CF24"/>
    <mergeCell ref="CG24:CN24"/>
    <mergeCell ref="CO24:CV24"/>
    <mergeCell ref="CW24:DC24"/>
    <mergeCell ref="DD24:DN24"/>
    <mergeCell ref="DO24:DY24"/>
    <mergeCell ref="FD25:FK25"/>
    <mergeCell ref="DD25:DN25"/>
    <mergeCell ref="DO25:DY25"/>
    <mergeCell ref="DZ25:EG25"/>
    <mergeCell ref="EH25:EN25"/>
    <mergeCell ref="EO25:EU25"/>
    <mergeCell ref="EV25:FC25"/>
    <mergeCell ref="BK25:BQ25"/>
    <mergeCell ref="BR25:BX25"/>
    <mergeCell ref="BY25:CF25"/>
    <mergeCell ref="A26:E27"/>
    <mergeCell ref="R26:U26"/>
    <mergeCell ref="W26:AE26"/>
    <mergeCell ref="AF26:AH26"/>
    <mergeCell ref="AI26:AK26"/>
    <mergeCell ref="AP26:AV27"/>
    <mergeCell ref="AW26:BC27"/>
    <mergeCell ref="BD26:BJ27"/>
    <mergeCell ref="BK26:BQ27"/>
    <mergeCell ref="G27:AO27"/>
    <mergeCell ref="CO28:CV28"/>
    <mergeCell ref="CW28:DC28"/>
    <mergeCell ref="CG25:CN25"/>
    <mergeCell ref="CO25:CV25"/>
    <mergeCell ref="CW25:DC25"/>
    <mergeCell ref="EO26:EU27"/>
    <mergeCell ref="EV26:FC27"/>
    <mergeCell ref="FD26:FK27"/>
    <mergeCell ref="BR26:BX27"/>
    <mergeCell ref="BY26:CF27"/>
    <mergeCell ref="CG26:CN27"/>
    <mergeCell ref="CO26:CV27"/>
    <mergeCell ref="CW26:DC27"/>
    <mergeCell ref="DD26:DN27"/>
    <mergeCell ref="DO26:DY27"/>
    <mergeCell ref="DZ26:EG27"/>
    <mergeCell ref="EH26:EN27"/>
    <mergeCell ref="FD28:FK28"/>
    <mergeCell ref="DD28:DN28"/>
    <mergeCell ref="DO28:DY28"/>
    <mergeCell ref="DZ28:EG28"/>
    <mergeCell ref="EH28:EN28"/>
    <mergeCell ref="EO28:EU28"/>
    <mergeCell ref="EV28:FC28"/>
    <mergeCell ref="G29:AO29"/>
    <mergeCell ref="AP29:AV29"/>
    <mergeCell ref="AW29:BC29"/>
    <mergeCell ref="BD29:BJ29"/>
    <mergeCell ref="BK29:BQ29"/>
    <mergeCell ref="BR29:BX29"/>
    <mergeCell ref="BY29:CF29"/>
    <mergeCell ref="CG29:CN29"/>
    <mergeCell ref="A28:E28"/>
    <mergeCell ref="G28:AO28"/>
    <mergeCell ref="AP28:AV28"/>
    <mergeCell ref="AW28:BC28"/>
    <mergeCell ref="BD28:BJ28"/>
    <mergeCell ref="BK28:BQ28"/>
    <mergeCell ref="BR28:BX28"/>
    <mergeCell ref="BY28:CF28"/>
    <mergeCell ref="CG28:CN28"/>
    <mergeCell ref="EO29:EU29"/>
    <mergeCell ref="EV29:FC29"/>
    <mergeCell ref="FD29:FK29"/>
    <mergeCell ref="A30:E30"/>
    <mergeCell ref="G30:AO30"/>
    <mergeCell ref="AP30:AV30"/>
    <mergeCell ref="AW30:BC30"/>
    <mergeCell ref="BD30:BJ30"/>
    <mergeCell ref="BK30:BQ30"/>
    <mergeCell ref="BR30:BX30"/>
    <mergeCell ref="CO29:CV29"/>
    <mergeCell ref="CW29:DC29"/>
    <mergeCell ref="DD29:DN29"/>
    <mergeCell ref="DO29:DY29"/>
    <mergeCell ref="DZ29:EG29"/>
    <mergeCell ref="EH29:EN29"/>
    <mergeCell ref="DZ30:EG30"/>
    <mergeCell ref="EH30:EN30"/>
    <mergeCell ref="EO30:EU30"/>
    <mergeCell ref="EV30:FC30"/>
    <mergeCell ref="FD30:FK30"/>
    <mergeCell ref="DD30:DN30"/>
    <mergeCell ref="DO30:DY30"/>
    <mergeCell ref="A29:E29"/>
    <mergeCell ref="A31:E31"/>
    <mergeCell ref="G31:AO31"/>
    <mergeCell ref="AP31:AV31"/>
    <mergeCell ref="AW31:BC31"/>
    <mergeCell ref="BD31:BJ31"/>
    <mergeCell ref="BY30:CF30"/>
    <mergeCell ref="CG30:CN30"/>
    <mergeCell ref="CO30:CV30"/>
    <mergeCell ref="CW30:DC30"/>
    <mergeCell ref="FD31:FK31"/>
    <mergeCell ref="A32:E32"/>
    <mergeCell ref="G32:AO32"/>
    <mergeCell ref="AP32:AV32"/>
    <mergeCell ref="AW32:BC32"/>
    <mergeCell ref="BD32:BJ32"/>
    <mergeCell ref="BK32:BQ32"/>
    <mergeCell ref="BR32:BX32"/>
    <mergeCell ref="BY32:CF32"/>
    <mergeCell ref="CG32:CN32"/>
    <mergeCell ref="DD31:DN31"/>
    <mergeCell ref="DO31:DY31"/>
    <mergeCell ref="DZ31:EG31"/>
    <mergeCell ref="EH31:EN31"/>
    <mergeCell ref="EO31:EU31"/>
    <mergeCell ref="EV31:FC31"/>
    <mergeCell ref="BK31:BQ31"/>
    <mergeCell ref="BR31:BX31"/>
    <mergeCell ref="BY31:CF31"/>
    <mergeCell ref="CG31:CN31"/>
    <mergeCell ref="CO31:CV31"/>
    <mergeCell ref="CW31:DC31"/>
    <mergeCell ref="EO32:EU32"/>
    <mergeCell ref="EV32:FC32"/>
    <mergeCell ref="FD32:FK32"/>
    <mergeCell ref="A33:E33"/>
    <mergeCell ref="G33:AO33"/>
    <mergeCell ref="AP33:AV33"/>
    <mergeCell ref="AW33:BC33"/>
    <mergeCell ref="BD33:BJ33"/>
    <mergeCell ref="BK33:BQ33"/>
    <mergeCell ref="BR33:BX33"/>
    <mergeCell ref="CO32:CV32"/>
    <mergeCell ref="CW32:DC32"/>
    <mergeCell ref="DD32:DN32"/>
    <mergeCell ref="DO32:DY32"/>
    <mergeCell ref="DZ32:EG32"/>
    <mergeCell ref="EH32:EN32"/>
    <mergeCell ref="DZ33:EG33"/>
    <mergeCell ref="EH33:EN33"/>
    <mergeCell ref="EO33:EU33"/>
    <mergeCell ref="EV33:FC33"/>
    <mergeCell ref="FD33:FK33"/>
    <mergeCell ref="DD33:DN33"/>
    <mergeCell ref="DO33:DY33"/>
    <mergeCell ref="A34:E34"/>
    <mergeCell ref="G34:AO34"/>
    <mergeCell ref="AP34:AV34"/>
    <mergeCell ref="AW34:BC34"/>
    <mergeCell ref="BD34:BJ34"/>
    <mergeCell ref="BY33:CF33"/>
    <mergeCell ref="CG33:CN33"/>
    <mergeCell ref="CO33:CV33"/>
    <mergeCell ref="CW33:DC33"/>
    <mergeCell ref="FD34:FK34"/>
    <mergeCell ref="A35:E35"/>
    <mergeCell ref="G35:AO35"/>
    <mergeCell ref="AP35:AV35"/>
    <mergeCell ref="AW35:BC35"/>
    <mergeCell ref="BD35:BJ35"/>
    <mergeCell ref="BK35:BQ35"/>
    <mergeCell ref="BR35:BX35"/>
    <mergeCell ref="BY35:CF35"/>
    <mergeCell ref="CG35:CN35"/>
    <mergeCell ref="DD34:DN34"/>
    <mergeCell ref="DO34:DY34"/>
    <mergeCell ref="DZ34:EG34"/>
    <mergeCell ref="EH34:EN34"/>
    <mergeCell ref="EO34:EU34"/>
    <mergeCell ref="EV34:FC34"/>
    <mergeCell ref="BK34:BQ34"/>
    <mergeCell ref="BR34:BX34"/>
    <mergeCell ref="BY34:CF34"/>
    <mergeCell ref="CG34:CN34"/>
    <mergeCell ref="CO34:CV34"/>
    <mergeCell ref="CW34:DC34"/>
    <mergeCell ref="EO35:EU35"/>
    <mergeCell ref="EV35:FC35"/>
    <mergeCell ref="FD35:FK35"/>
    <mergeCell ref="A36:E36"/>
    <mergeCell ref="G36:AO36"/>
    <mergeCell ref="AP36:AV36"/>
    <mergeCell ref="AW36:BC36"/>
    <mergeCell ref="BD36:BJ36"/>
    <mergeCell ref="BK36:BQ36"/>
    <mergeCell ref="BR36:BX36"/>
    <mergeCell ref="CO35:CV35"/>
    <mergeCell ref="CW35:DC35"/>
    <mergeCell ref="DD35:DN35"/>
    <mergeCell ref="DO35:DY35"/>
    <mergeCell ref="DZ35:EG35"/>
    <mergeCell ref="EH35:EN35"/>
    <mergeCell ref="DZ36:EG36"/>
    <mergeCell ref="EH36:EN36"/>
    <mergeCell ref="EO36:EU36"/>
    <mergeCell ref="EV36:FC36"/>
    <mergeCell ref="FD36:FK36"/>
    <mergeCell ref="DD36:DN36"/>
    <mergeCell ref="DO36:DY36"/>
    <mergeCell ref="A37:E37"/>
    <mergeCell ref="G37:AO37"/>
    <mergeCell ref="AP37:AV37"/>
    <mergeCell ref="AW37:BC37"/>
    <mergeCell ref="BD37:BJ37"/>
    <mergeCell ref="BY36:CF36"/>
    <mergeCell ref="CG36:CN36"/>
    <mergeCell ref="CO36:CV36"/>
    <mergeCell ref="CW36:DC36"/>
    <mergeCell ref="FD37:FK37"/>
    <mergeCell ref="A38:E39"/>
    <mergeCell ref="R38:U38"/>
    <mergeCell ref="W38:AE38"/>
    <mergeCell ref="AF38:AH38"/>
    <mergeCell ref="AI38:AK38"/>
    <mergeCell ref="AP38:AV39"/>
    <mergeCell ref="AW38:BC39"/>
    <mergeCell ref="BD38:BJ39"/>
    <mergeCell ref="BK38:BQ39"/>
    <mergeCell ref="DD37:DN37"/>
    <mergeCell ref="DO37:DY37"/>
    <mergeCell ref="DZ37:EG37"/>
    <mergeCell ref="EH37:EN37"/>
    <mergeCell ref="EO37:EU37"/>
    <mergeCell ref="EV37:FC37"/>
    <mergeCell ref="BK37:BQ37"/>
    <mergeCell ref="BR37:BX37"/>
    <mergeCell ref="BY37:CF37"/>
    <mergeCell ref="CG37:CN37"/>
    <mergeCell ref="CO37:CV37"/>
    <mergeCell ref="CW37:DC37"/>
    <mergeCell ref="EO38:EU39"/>
    <mergeCell ref="EV38:FC39"/>
    <mergeCell ref="FD38:FK39"/>
    <mergeCell ref="BR38:BX39"/>
    <mergeCell ref="BY38:CF39"/>
    <mergeCell ref="CG38:CN39"/>
    <mergeCell ref="CO38:CV39"/>
    <mergeCell ref="CW38:DC39"/>
    <mergeCell ref="DD38:DN39"/>
    <mergeCell ref="A40:E40"/>
    <mergeCell ref="G40:AO40"/>
    <mergeCell ref="AP40:AV40"/>
    <mergeCell ref="AW40:BC40"/>
    <mergeCell ref="BD40:BJ40"/>
    <mergeCell ref="BK40:BQ40"/>
    <mergeCell ref="DO38:DY39"/>
    <mergeCell ref="DZ38:EG39"/>
    <mergeCell ref="EH38:EN39"/>
    <mergeCell ref="DO40:DY40"/>
    <mergeCell ref="DZ40:EG40"/>
    <mergeCell ref="EH40:EN40"/>
    <mergeCell ref="EO40:EU40"/>
    <mergeCell ref="EV40:FC40"/>
    <mergeCell ref="FD40:FK40"/>
    <mergeCell ref="BR40:BX40"/>
    <mergeCell ref="BY40:CF40"/>
    <mergeCell ref="CG40:CN40"/>
    <mergeCell ref="CO40:CV40"/>
    <mergeCell ref="CW40:DC40"/>
    <mergeCell ref="DD40:DN40"/>
    <mergeCell ref="FD41:FK41"/>
    <mergeCell ref="BR41:BX41"/>
    <mergeCell ref="BY41:CF41"/>
    <mergeCell ref="CG41:CN41"/>
    <mergeCell ref="CO41:CV41"/>
    <mergeCell ref="CW41:DC41"/>
    <mergeCell ref="DD41:DN41"/>
    <mergeCell ref="DO41:DY41"/>
    <mergeCell ref="DZ41:EG41"/>
    <mergeCell ref="EH41:EN41"/>
    <mergeCell ref="EO41:EU41"/>
    <mergeCell ref="EV41:FC41"/>
    <mergeCell ref="A41:E41"/>
    <mergeCell ref="G41:AO41"/>
    <mergeCell ref="AP41:AV41"/>
    <mergeCell ref="AW41:BC41"/>
    <mergeCell ref="BD41:BJ41"/>
    <mergeCell ref="BK41:BQ41"/>
    <mergeCell ref="W42:AE42"/>
    <mergeCell ref="AF42:AH42"/>
    <mergeCell ref="AI42:AK42"/>
    <mergeCell ref="AP42:AV43"/>
    <mergeCell ref="EO42:EU43"/>
    <mergeCell ref="EV42:FC43"/>
    <mergeCell ref="FD42:FK43"/>
    <mergeCell ref="G43:AO43"/>
    <mergeCell ref="A44:E44"/>
    <mergeCell ref="G44:AO44"/>
    <mergeCell ref="AP44:AV44"/>
    <mergeCell ref="AW44:BC44"/>
    <mergeCell ref="BD44:BJ44"/>
    <mergeCell ref="BK44:BQ44"/>
    <mergeCell ref="CO42:CV43"/>
    <mergeCell ref="CW42:DC43"/>
    <mergeCell ref="DD42:DN43"/>
    <mergeCell ref="DO42:DY43"/>
    <mergeCell ref="DZ42:EG43"/>
    <mergeCell ref="EH42:EN43"/>
    <mergeCell ref="AW42:BC43"/>
    <mergeCell ref="BD42:BJ43"/>
    <mergeCell ref="BK42:BQ43"/>
    <mergeCell ref="BR42:BX43"/>
    <mergeCell ref="BY42:CF43"/>
    <mergeCell ref="CG42:CN43"/>
    <mergeCell ref="A42:E43"/>
    <mergeCell ref="R42:U42"/>
    <mergeCell ref="DO44:DY44"/>
    <mergeCell ref="DZ44:EG44"/>
    <mergeCell ref="EH44:EN44"/>
    <mergeCell ref="EO44:EU44"/>
    <mergeCell ref="EV44:FC44"/>
    <mergeCell ref="FD44:FK44"/>
    <mergeCell ref="BR44:BX44"/>
    <mergeCell ref="BY44:CF44"/>
    <mergeCell ref="CG44:CN44"/>
    <mergeCell ref="CO44:CV44"/>
    <mergeCell ref="CW44:DC44"/>
    <mergeCell ref="DD44:DN44"/>
    <mergeCell ref="EO45:EU45"/>
    <mergeCell ref="EV45:FC45"/>
    <mergeCell ref="FD45:FK45"/>
    <mergeCell ref="BR45:BX45"/>
    <mergeCell ref="BY45:CF45"/>
    <mergeCell ref="CG45:CN45"/>
    <mergeCell ref="CO45:CV45"/>
    <mergeCell ref="CW45:DC45"/>
    <mergeCell ref="DD45:DN45"/>
    <mergeCell ref="A46:E46"/>
    <mergeCell ref="G46:AO46"/>
    <mergeCell ref="AP46:AV46"/>
    <mergeCell ref="AW46:BC46"/>
    <mergeCell ref="BD46:BJ46"/>
    <mergeCell ref="BK46:BQ46"/>
    <mergeCell ref="DO45:DY45"/>
    <mergeCell ref="DZ45:EG45"/>
    <mergeCell ref="EH45:EN45"/>
    <mergeCell ref="A45:E45"/>
    <mergeCell ref="G45:AO45"/>
    <mergeCell ref="AP45:AV45"/>
    <mergeCell ref="AW45:BC45"/>
    <mergeCell ref="BD45:BJ45"/>
    <mergeCell ref="BK45:BQ45"/>
    <mergeCell ref="DO46:DY46"/>
    <mergeCell ref="DZ46:EG46"/>
    <mergeCell ref="EH46:EN46"/>
    <mergeCell ref="EO46:EU46"/>
    <mergeCell ref="EV46:FC46"/>
    <mergeCell ref="FD46:FK46"/>
    <mergeCell ref="BR46:BX46"/>
    <mergeCell ref="BY46:CF46"/>
    <mergeCell ref="CG46:CN46"/>
    <mergeCell ref="CO46:CV46"/>
    <mergeCell ref="CW46:DC46"/>
    <mergeCell ref="DD46:DN46"/>
    <mergeCell ref="EO47:EU47"/>
    <mergeCell ref="EV47:FC47"/>
    <mergeCell ref="FD47:FK47"/>
    <mergeCell ref="BR47:BX47"/>
    <mergeCell ref="BY47:CF47"/>
    <mergeCell ref="CG47:CN47"/>
    <mergeCell ref="CO47:CV47"/>
    <mergeCell ref="CW47:DC47"/>
    <mergeCell ref="DD47:DN47"/>
    <mergeCell ref="A48:E48"/>
    <mergeCell ref="G48:AO48"/>
    <mergeCell ref="AP48:AV48"/>
    <mergeCell ref="AW48:BC48"/>
    <mergeCell ref="BD48:BJ48"/>
    <mergeCell ref="BK48:BQ48"/>
    <mergeCell ref="DO47:DY47"/>
    <mergeCell ref="DZ47:EG47"/>
    <mergeCell ref="EH47:EN47"/>
    <mergeCell ref="A47:E47"/>
    <mergeCell ref="G47:AO47"/>
    <mergeCell ref="AP47:AV47"/>
    <mergeCell ref="AW47:BC47"/>
    <mergeCell ref="BD47:BJ47"/>
    <mergeCell ref="BK47:BQ47"/>
    <mergeCell ref="DO48:DY48"/>
    <mergeCell ref="DZ48:EG48"/>
    <mergeCell ref="EH48:EN48"/>
    <mergeCell ref="EO48:EU48"/>
    <mergeCell ref="EV48:FC48"/>
    <mergeCell ref="FD48:FK48"/>
    <mergeCell ref="BR48:BX48"/>
    <mergeCell ref="BY48:CF48"/>
    <mergeCell ref="CG48:CN48"/>
    <mergeCell ref="CO48:CV48"/>
    <mergeCell ref="CW48:DC48"/>
    <mergeCell ref="DD48:DN48"/>
    <mergeCell ref="EO49:EU49"/>
    <mergeCell ref="EV49:FC49"/>
    <mergeCell ref="FD49:FK49"/>
    <mergeCell ref="BR49:BX49"/>
    <mergeCell ref="BY49:CF49"/>
    <mergeCell ref="CG49:CN49"/>
    <mergeCell ref="CO49:CV49"/>
    <mergeCell ref="CW49:DC49"/>
    <mergeCell ref="DD49:DN49"/>
    <mergeCell ref="A50:E50"/>
    <mergeCell ref="G50:AO50"/>
    <mergeCell ref="AP50:AV50"/>
    <mergeCell ref="AW50:BC50"/>
    <mergeCell ref="BD50:BJ50"/>
    <mergeCell ref="BK50:BQ50"/>
    <mergeCell ref="DO49:DY49"/>
    <mergeCell ref="DZ49:EG49"/>
    <mergeCell ref="EH49:EN49"/>
    <mergeCell ref="A49:E49"/>
    <mergeCell ref="G49:AO49"/>
    <mergeCell ref="AP49:AV49"/>
    <mergeCell ref="AW49:BC49"/>
    <mergeCell ref="BD49:BJ49"/>
    <mergeCell ref="BK49:BQ49"/>
    <mergeCell ref="DO50:DY50"/>
    <mergeCell ref="DZ50:EG50"/>
    <mergeCell ref="EH50:EN50"/>
    <mergeCell ref="EO50:EU50"/>
    <mergeCell ref="EV50:FC50"/>
    <mergeCell ref="FD50:FK50"/>
    <mergeCell ref="BR50:BX50"/>
    <mergeCell ref="BY50:CF50"/>
    <mergeCell ref="CG50:CN50"/>
    <mergeCell ref="CO50:CV50"/>
    <mergeCell ref="CW50:DC50"/>
    <mergeCell ref="DD50:DN50"/>
    <mergeCell ref="EO51:EU51"/>
    <mergeCell ref="EV51:FC51"/>
    <mergeCell ref="FD51:FK51"/>
    <mergeCell ref="BR51:BX51"/>
    <mergeCell ref="BY51:CF51"/>
    <mergeCell ref="CG51:CN51"/>
    <mergeCell ref="CO51:CV51"/>
    <mergeCell ref="CW51:DC51"/>
    <mergeCell ref="DD51:DN51"/>
    <mergeCell ref="A52:E52"/>
    <mergeCell ref="G52:AO52"/>
    <mergeCell ref="AP52:AV52"/>
    <mergeCell ref="AW52:BC52"/>
    <mergeCell ref="BD52:BJ52"/>
    <mergeCell ref="BK52:BQ52"/>
    <mergeCell ref="DO51:DY51"/>
    <mergeCell ref="DZ51:EG51"/>
    <mergeCell ref="EH51:EN51"/>
    <mergeCell ref="A51:E51"/>
    <mergeCell ref="G51:AO51"/>
    <mergeCell ref="AP51:AV51"/>
    <mergeCell ref="AW51:BC51"/>
    <mergeCell ref="BD51:BJ51"/>
    <mergeCell ref="BK51:BQ51"/>
    <mergeCell ref="DO52:DY52"/>
    <mergeCell ref="DZ52:EG52"/>
    <mergeCell ref="EH52:EN52"/>
    <mergeCell ref="EO52:EU52"/>
    <mergeCell ref="EV52:FC52"/>
    <mergeCell ref="FD52:FK52"/>
    <mergeCell ref="BR52:BX52"/>
    <mergeCell ref="BY52:CF52"/>
    <mergeCell ref="CG52:CN52"/>
    <mergeCell ref="CO52:CV52"/>
    <mergeCell ref="CW52:DC52"/>
    <mergeCell ref="DD52:DN52"/>
    <mergeCell ref="FD53:FK53"/>
    <mergeCell ref="BR53:BX53"/>
    <mergeCell ref="BY53:CF53"/>
    <mergeCell ref="CG53:CN53"/>
    <mergeCell ref="CO53:CV53"/>
    <mergeCell ref="CW53:DC53"/>
    <mergeCell ref="DD53:DN53"/>
    <mergeCell ref="A53:E53"/>
    <mergeCell ref="G53:AO53"/>
    <mergeCell ref="AP53:AV53"/>
    <mergeCell ref="AW53:BC53"/>
    <mergeCell ref="BD53:BJ53"/>
    <mergeCell ref="BK53:BQ53"/>
    <mergeCell ref="W54:AE54"/>
    <mergeCell ref="AF54:AH54"/>
    <mergeCell ref="AI54:AK54"/>
    <mergeCell ref="AP54:AV55"/>
    <mergeCell ref="DO53:DY53"/>
    <mergeCell ref="DZ53:EG53"/>
    <mergeCell ref="EH53:EN53"/>
    <mergeCell ref="EO53:EU53"/>
    <mergeCell ref="EV53:FC53"/>
    <mergeCell ref="EO54:EU55"/>
    <mergeCell ref="EV54:FC55"/>
    <mergeCell ref="FD54:FK55"/>
    <mergeCell ref="G55:AO55"/>
    <mergeCell ref="A56:E56"/>
    <mergeCell ref="G56:AO56"/>
    <mergeCell ref="AP56:AV56"/>
    <mergeCell ref="AW56:BC56"/>
    <mergeCell ref="BD56:BJ56"/>
    <mergeCell ref="BK56:BQ56"/>
    <mergeCell ref="CO54:CV55"/>
    <mergeCell ref="CW54:DC55"/>
    <mergeCell ref="DD54:DN55"/>
    <mergeCell ref="DO54:DY55"/>
    <mergeCell ref="DZ54:EG55"/>
    <mergeCell ref="EH54:EN55"/>
    <mergeCell ref="AW54:BC55"/>
    <mergeCell ref="BD54:BJ55"/>
    <mergeCell ref="BK54:BQ55"/>
    <mergeCell ref="BR54:BX55"/>
    <mergeCell ref="BY54:CF55"/>
    <mergeCell ref="CG54:CN55"/>
    <mergeCell ref="A54:E55"/>
    <mergeCell ref="R54:U54"/>
    <mergeCell ref="DO56:DY56"/>
    <mergeCell ref="DZ56:EG56"/>
    <mergeCell ref="EH56:EN56"/>
    <mergeCell ref="EO56:EU56"/>
    <mergeCell ref="EV56:FC56"/>
    <mergeCell ref="FD56:FK56"/>
    <mergeCell ref="BR56:BX56"/>
    <mergeCell ref="BY56:CF56"/>
    <mergeCell ref="CG56:CN56"/>
    <mergeCell ref="CO56:CV56"/>
    <mergeCell ref="CW56:DC56"/>
    <mergeCell ref="DD56:DN56"/>
    <mergeCell ref="A61:B61"/>
    <mergeCell ref="C61:F61"/>
    <mergeCell ref="G61:I61"/>
    <mergeCell ref="J61:X61"/>
    <mergeCell ref="Z61:AG61"/>
    <mergeCell ref="AH61:AK61"/>
    <mergeCell ref="A58:AN58"/>
    <mergeCell ref="AQ58:BM58"/>
    <mergeCell ref="BP58:DA58"/>
    <mergeCell ref="A59:AN59"/>
    <mergeCell ref="AQ59:BM59"/>
    <mergeCell ref="BP59:DA59"/>
  </mergeCells>
  <printOptions horizontalCentered="1"/>
  <pageMargins left="0" right="0" top="0" bottom="0" header="0.19685039370078741" footer="0.19685039370078741"/>
  <pageSetup paperSize="9" scale="80" fitToHeight="5" orientation="landscape" r:id="rId1"/>
  <headerFooter alignWithMargins="0"/>
  <rowBreaks count="3" manualBreakCount="3">
    <brk id="24" max="166" man="1"/>
    <brk id="43" max="166" man="1"/>
    <brk id="48" max="166" man="1"/>
  </rowBreaks>
  <colBreaks count="1" manualBreakCount="1">
    <brk id="151" max="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A83"/>
  <sheetViews>
    <sheetView tabSelected="1" topLeftCell="A57" zoomScaleNormal="100" zoomScaleSheetLayoutView="100" workbookViewId="0">
      <selection activeCell="BT72" sqref="BT72:CJ72"/>
    </sheetView>
  </sheetViews>
  <sheetFormatPr defaultColWidth="0.85546875" defaultRowHeight="15" x14ac:dyDescent="0.25"/>
  <cols>
    <col min="1" max="16384" width="0.85546875" style="25"/>
  </cols>
  <sheetData>
    <row r="1" spans="1:105" ht="14.25" customHeight="1" x14ac:dyDescent="0.25">
      <c r="CY1" s="26"/>
      <c r="CZ1" s="26"/>
      <c r="DA1" s="26" t="s">
        <v>22</v>
      </c>
    </row>
    <row r="2" spans="1:105" ht="4.5" customHeight="1" x14ac:dyDescent="0.25"/>
    <row r="3" spans="1:105" s="3" customFormat="1" ht="18" customHeight="1" x14ac:dyDescent="0.2">
      <c r="AP3" s="392" t="s">
        <v>57</v>
      </c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  <c r="BD3" s="394"/>
      <c r="BE3" s="398" t="s">
        <v>23</v>
      </c>
      <c r="BF3" s="399"/>
      <c r="BG3" s="399"/>
      <c r="BH3" s="399"/>
      <c r="BI3" s="399"/>
      <c r="BJ3" s="399"/>
      <c r="BK3" s="399"/>
      <c r="BL3" s="399"/>
      <c r="BM3" s="399"/>
      <c r="BN3" s="399"/>
      <c r="BO3" s="399"/>
      <c r="BP3" s="399"/>
      <c r="BQ3" s="399"/>
      <c r="BR3" s="399"/>
      <c r="BS3" s="399"/>
      <c r="BT3" s="399"/>
      <c r="BU3" s="399"/>
      <c r="BV3" s="399"/>
      <c r="BW3" s="399"/>
      <c r="BX3" s="399"/>
      <c r="BY3" s="399"/>
      <c r="BZ3" s="399"/>
      <c r="CA3" s="399"/>
      <c r="CB3" s="399"/>
      <c r="CC3" s="399"/>
      <c r="CD3" s="399"/>
      <c r="CE3" s="399"/>
      <c r="CF3" s="399"/>
      <c r="CG3" s="399"/>
      <c r="CH3" s="399"/>
      <c r="CI3" s="399"/>
      <c r="CJ3" s="399"/>
      <c r="CK3" s="399"/>
      <c r="CL3" s="399"/>
      <c r="CM3" s="399"/>
      <c r="CN3" s="399"/>
      <c r="CO3" s="399"/>
      <c r="CP3" s="399"/>
      <c r="CQ3" s="399"/>
      <c r="CR3" s="399"/>
      <c r="CS3" s="399"/>
      <c r="CT3" s="399"/>
      <c r="CU3" s="399"/>
      <c r="CV3" s="399"/>
      <c r="CW3" s="399"/>
      <c r="CX3" s="399"/>
      <c r="CY3" s="399"/>
      <c r="CZ3" s="399"/>
      <c r="DA3" s="400"/>
    </row>
    <row r="4" spans="1:105" s="3" customFormat="1" ht="42.75" customHeight="1" x14ac:dyDescent="0.2">
      <c r="AP4" s="395"/>
      <c r="AQ4" s="396"/>
      <c r="AR4" s="396"/>
      <c r="AS4" s="396"/>
      <c r="AT4" s="396"/>
      <c r="AU4" s="396"/>
      <c r="AV4" s="396"/>
      <c r="AW4" s="396"/>
      <c r="AX4" s="396"/>
      <c r="AY4" s="396"/>
      <c r="AZ4" s="396"/>
      <c r="BA4" s="396"/>
      <c r="BB4" s="396"/>
      <c r="BC4" s="396"/>
      <c r="BD4" s="397"/>
      <c r="BE4" s="401" t="s">
        <v>24</v>
      </c>
      <c r="BF4" s="402"/>
      <c r="BG4" s="402"/>
      <c r="BH4" s="402"/>
      <c r="BI4" s="402"/>
      <c r="BJ4" s="402"/>
      <c r="BK4" s="402"/>
      <c r="BL4" s="402"/>
      <c r="BM4" s="403"/>
      <c r="BN4" s="402" t="s">
        <v>59</v>
      </c>
      <c r="BO4" s="402"/>
      <c r="BP4" s="402"/>
      <c r="BQ4" s="402"/>
      <c r="BR4" s="402"/>
      <c r="BS4" s="402"/>
      <c r="BT4" s="402"/>
      <c r="BU4" s="402"/>
      <c r="BV4" s="402"/>
      <c r="BW4" s="402"/>
      <c r="BX4" s="402"/>
      <c r="BY4" s="402"/>
      <c r="BZ4" s="402"/>
      <c r="CA4" s="402"/>
      <c r="CB4" s="402"/>
      <c r="CC4" s="402"/>
      <c r="CD4" s="402"/>
      <c r="CE4" s="402"/>
      <c r="CF4" s="402"/>
      <c r="CG4" s="402"/>
      <c r="CH4" s="402"/>
      <c r="CI4" s="402"/>
      <c r="CJ4" s="402"/>
      <c r="CK4" s="402"/>
      <c r="CL4" s="402"/>
      <c r="CM4" s="402"/>
      <c r="CN4" s="403"/>
      <c r="CO4" s="404" t="s">
        <v>58</v>
      </c>
      <c r="CP4" s="405"/>
      <c r="CQ4" s="405"/>
      <c r="CR4" s="405"/>
      <c r="CS4" s="405"/>
      <c r="CT4" s="405"/>
      <c r="CU4" s="405"/>
      <c r="CV4" s="405"/>
      <c r="CW4" s="405"/>
      <c r="CX4" s="405"/>
      <c r="CY4" s="405"/>
      <c r="CZ4" s="405"/>
      <c r="DA4" s="406"/>
    </row>
    <row r="5" spans="1:105" s="3" customFormat="1" ht="18" customHeight="1" x14ac:dyDescent="0.2">
      <c r="AP5" s="466" t="s">
        <v>131</v>
      </c>
      <c r="AQ5" s="467"/>
      <c r="AR5" s="467"/>
      <c r="AS5" s="467"/>
      <c r="AT5" s="467"/>
      <c r="AU5" s="467"/>
      <c r="AV5" s="467"/>
      <c r="AW5" s="467"/>
      <c r="AX5" s="467"/>
      <c r="AY5" s="467"/>
      <c r="AZ5" s="467"/>
      <c r="BA5" s="467"/>
      <c r="BB5" s="467"/>
      <c r="BC5" s="467"/>
      <c r="BD5" s="467"/>
      <c r="BE5" s="468" t="s">
        <v>132</v>
      </c>
      <c r="BF5" s="468"/>
      <c r="BG5" s="468"/>
      <c r="BH5" s="468"/>
      <c r="BI5" s="468"/>
      <c r="BJ5" s="468"/>
      <c r="BK5" s="468"/>
      <c r="BL5" s="468"/>
      <c r="BM5" s="468"/>
      <c r="BN5" s="467" t="s">
        <v>133</v>
      </c>
      <c r="BO5" s="467"/>
      <c r="BP5" s="467"/>
      <c r="BQ5" s="467"/>
      <c r="BR5" s="467"/>
      <c r="BS5" s="467"/>
      <c r="BT5" s="467"/>
      <c r="BU5" s="467"/>
      <c r="BV5" s="467"/>
      <c r="BW5" s="467"/>
      <c r="BX5" s="467"/>
      <c r="BY5" s="467"/>
      <c r="BZ5" s="467"/>
      <c r="CA5" s="467"/>
      <c r="CB5" s="467"/>
      <c r="CC5" s="467"/>
      <c r="CD5" s="467"/>
      <c r="CE5" s="467"/>
      <c r="CF5" s="467"/>
      <c r="CG5" s="467"/>
      <c r="CH5" s="467"/>
      <c r="CI5" s="467"/>
      <c r="CJ5" s="467"/>
      <c r="CK5" s="467"/>
      <c r="CL5" s="467"/>
      <c r="CM5" s="467"/>
      <c r="CN5" s="469"/>
      <c r="CO5" s="468"/>
      <c r="CP5" s="468"/>
      <c r="CQ5" s="468"/>
      <c r="CR5" s="468"/>
      <c r="CS5" s="468"/>
      <c r="CT5" s="468"/>
      <c r="CU5" s="468"/>
      <c r="CV5" s="468"/>
      <c r="CW5" s="468"/>
      <c r="CX5" s="468"/>
      <c r="CY5" s="468"/>
      <c r="CZ5" s="468"/>
      <c r="DA5" s="468"/>
    </row>
    <row r="6" spans="1:105" s="4" customFormat="1" ht="12" customHeight="1" x14ac:dyDescent="0.25"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</row>
    <row r="7" spans="1:105" s="5" customFormat="1" ht="33" customHeight="1" x14ac:dyDescent="0.25">
      <c r="A7" s="407" t="s">
        <v>900</v>
      </c>
      <c r="B7" s="407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7"/>
      <c r="AS7" s="407"/>
      <c r="AT7" s="407"/>
      <c r="AU7" s="407"/>
      <c r="AV7" s="407"/>
      <c r="AW7" s="407"/>
      <c r="AX7" s="407"/>
      <c r="AY7" s="407"/>
      <c r="AZ7" s="407"/>
      <c r="BA7" s="407"/>
      <c r="BB7" s="407"/>
      <c r="BC7" s="407"/>
      <c r="BD7" s="407"/>
      <c r="BE7" s="407"/>
      <c r="BF7" s="407"/>
      <c r="BG7" s="407"/>
      <c r="BH7" s="407"/>
      <c r="BI7" s="407"/>
      <c r="BJ7" s="407"/>
      <c r="BK7" s="407"/>
      <c r="BL7" s="407"/>
      <c r="BM7" s="407"/>
      <c r="BN7" s="407"/>
      <c r="BO7" s="407"/>
      <c r="BP7" s="407"/>
      <c r="BQ7" s="407"/>
      <c r="BR7" s="407"/>
      <c r="BS7" s="407"/>
      <c r="BT7" s="407"/>
      <c r="BU7" s="407"/>
      <c r="BV7" s="407"/>
      <c r="BW7" s="407"/>
      <c r="BX7" s="407"/>
      <c r="BY7" s="407"/>
      <c r="BZ7" s="407"/>
      <c r="CA7" s="407"/>
      <c r="CB7" s="407"/>
      <c r="CC7" s="407"/>
      <c r="CD7" s="407"/>
      <c r="CE7" s="407"/>
      <c r="CF7" s="407"/>
      <c r="CG7" s="407"/>
      <c r="CH7" s="407"/>
      <c r="CI7" s="407"/>
      <c r="CJ7" s="407"/>
      <c r="CK7" s="407"/>
      <c r="CL7" s="407"/>
      <c r="CM7" s="407"/>
      <c r="CN7" s="407"/>
      <c r="CO7" s="407"/>
      <c r="CP7" s="407"/>
      <c r="CQ7" s="407"/>
      <c r="CR7" s="407"/>
      <c r="CS7" s="407"/>
      <c r="CT7" s="407"/>
      <c r="CU7" s="407"/>
      <c r="CV7" s="407"/>
      <c r="CW7" s="407"/>
      <c r="CX7" s="407"/>
      <c r="CY7" s="407"/>
      <c r="CZ7" s="407"/>
      <c r="DA7" s="407"/>
    </row>
    <row r="8" spans="1:105" s="5" customFormat="1" ht="9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</row>
    <row r="9" spans="1:105" ht="14.25" customHeight="1" x14ac:dyDescent="0.25">
      <c r="AK9" s="388" t="s">
        <v>1022</v>
      </c>
      <c r="AL9" s="388"/>
      <c r="AM9" s="388"/>
      <c r="AN9" s="388"/>
      <c r="AO9" s="388"/>
      <c r="AP9" s="387" t="s">
        <v>1197</v>
      </c>
      <c r="AQ9" s="387"/>
      <c r="AR9" s="387"/>
      <c r="AS9" s="387"/>
      <c r="AT9" s="387"/>
      <c r="AU9" s="387"/>
      <c r="AV9" s="387"/>
      <c r="AW9" s="387"/>
      <c r="AX9" s="387"/>
      <c r="AY9" s="387"/>
      <c r="AZ9" s="387"/>
      <c r="BA9" s="387"/>
      <c r="BB9" s="387"/>
      <c r="BC9" s="387"/>
      <c r="BD9" s="387"/>
      <c r="BF9" s="387" t="s">
        <v>1097</v>
      </c>
      <c r="BG9" s="387"/>
      <c r="BH9" s="387"/>
      <c r="BI9" s="387"/>
      <c r="BJ9" s="387"/>
      <c r="BK9" s="387"/>
      <c r="BL9" s="387"/>
      <c r="BM9" s="387"/>
      <c r="BN9" s="385" t="s">
        <v>0</v>
      </c>
      <c r="BO9" s="385"/>
      <c r="BP9" s="385"/>
      <c r="BQ9" s="385"/>
    </row>
    <row r="10" spans="1:105" ht="11.25" customHeight="1" x14ac:dyDescent="0.25"/>
    <row r="11" spans="1:105" x14ac:dyDescent="0.25">
      <c r="A11" s="374" t="s">
        <v>134</v>
      </c>
      <c r="B11" s="374"/>
      <c r="C11" s="374"/>
      <c r="D11" s="374"/>
      <c r="E11" s="374"/>
      <c r="F11" s="374"/>
      <c r="G11" s="374"/>
      <c r="H11" s="374"/>
      <c r="I11" s="374"/>
      <c r="J11" s="374"/>
      <c r="K11" s="374"/>
      <c r="L11" s="374"/>
      <c r="M11" s="374"/>
      <c r="N11" s="374"/>
      <c r="O11" s="374"/>
      <c r="P11" s="374"/>
      <c r="Q11" s="374"/>
      <c r="R11" s="374"/>
      <c r="S11" s="374"/>
      <c r="T11" s="374"/>
      <c r="U11" s="374"/>
      <c r="V11" s="374"/>
      <c r="W11" s="374"/>
      <c r="X11" s="374"/>
      <c r="Y11" s="374"/>
      <c r="Z11" s="374"/>
      <c r="AA11" s="374"/>
      <c r="AB11" s="374"/>
      <c r="AC11" s="374"/>
      <c r="AD11" s="374"/>
      <c r="AE11" s="374"/>
      <c r="AF11" s="374"/>
      <c r="AG11" s="374"/>
      <c r="AH11" s="374"/>
      <c r="AI11" s="374"/>
      <c r="AJ11" s="374"/>
      <c r="AK11" s="374"/>
      <c r="AL11" s="374"/>
      <c r="AM11" s="374"/>
      <c r="AN11" s="374"/>
      <c r="AO11" s="374"/>
      <c r="AP11" s="374"/>
      <c r="AQ11" s="374"/>
      <c r="AR11" s="374"/>
      <c r="AS11" s="374"/>
      <c r="AT11" s="374"/>
      <c r="AU11" s="374"/>
      <c r="AV11" s="374"/>
      <c r="AW11" s="374"/>
      <c r="AX11" s="374"/>
      <c r="AY11" s="374"/>
      <c r="AZ11" s="374"/>
      <c r="BA11" s="374"/>
      <c r="BB11" s="374"/>
      <c r="BC11" s="374"/>
      <c r="BD11" s="374"/>
      <c r="BE11" s="374"/>
      <c r="BF11" s="374"/>
      <c r="BG11" s="374"/>
      <c r="BH11" s="374"/>
      <c r="BI11" s="374"/>
      <c r="BJ11" s="374"/>
      <c r="BK11" s="374"/>
      <c r="BL11" s="374"/>
      <c r="BM11" s="374"/>
      <c r="BN11" s="374"/>
      <c r="BO11" s="374"/>
      <c r="BP11" s="374"/>
      <c r="BQ11" s="374"/>
      <c r="BR11" s="374"/>
      <c r="BS11" s="374"/>
      <c r="BT11" s="374"/>
      <c r="BU11" s="374"/>
      <c r="BV11" s="374"/>
      <c r="BW11" s="374"/>
      <c r="BX11" s="374"/>
      <c r="BY11" s="374"/>
      <c r="BZ11" s="374"/>
      <c r="CA11" s="374"/>
      <c r="CB11" s="374"/>
      <c r="CC11" s="374"/>
      <c r="CD11" s="374"/>
      <c r="CE11" s="374"/>
      <c r="CF11" s="374"/>
      <c r="CG11" s="374"/>
      <c r="CH11" s="374"/>
      <c r="CI11" s="374"/>
      <c r="CJ11" s="374"/>
      <c r="CK11" s="374"/>
      <c r="CL11" s="374"/>
      <c r="CM11" s="374"/>
      <c r="CN11" s="374"/>
      <c r="CO11" s="374"/>
      <c r="CP11" s="374"/>
      <c r="CQ11" s="374"/>
      <c r="CR11" s="374"/>
      <c r="CS11" s="374"/>
      <c r="CT11" s="374"/>
      <c r="CU11" s="374"/>
      <c r="CV11" s="374"/>
      <c r="CW11" s="374"/>
      <c r="CX11" s="374"/>
      <c r="CY11" s="374"/>
      <c r="CZ11" s="374"/>
      <c r="DA11" s="374"/>
    </row>
    <row r="12" spans="1:105" s="7" customFormat="1" ht="13.5" customHeight="1" x14ac:dyDescent="0.2">
      <c r="A12" s="409" t="s">
        <v>61</v>
      </c>
      <c r="B12" s="409"/>
      <c r="C12" s="409"/>
      <c r="D12" s="409"/>
      <c r="E12" s="409"/>
      <c r="F12" s="409"/>
      <c r="G12" s="409"/>
      <c r="H12" s="409"/>
      <c r="I12" s="409"/>
      <c r="J12" s="409"/>
      <c r="K12" s="409"/>
      <c r="L12" s="409"/>
      <c r="M12" s="409"/>
      <c r="N12" s="409"/>
      <c r="O12" s="409"/>
      <c r="P12" s="409"/>
      <c r="Q12" s="409"/>
      <c r="R12" s="409"/>
      <c r="S12" s="409"/>
      <c r="T12" s="409"/>
      <c r="U12" s="40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09"/>
      <c r="AG12" s="40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09"/>
      <c r="AS12" s="409"/>
      <c r="AT12" s="409"/>
      <c r="AU12" s="409"/>
      <c r="AV12" s="409"/>
      <c r="AW12" s="409"/>
      <c r="AX12" s="409"/>
      <c r="AY12" s="409"/>
      <c r="AZ12" s="409"/>
      <c r="BA12" s="409"/>
      <c r="BB12" s="409"/>
      <c r="BC12" s="409"/>
      <c r="BD12" s="409"/>
      <c r="BE12" s="409"/>
      <c r="BF12" s="409"/>
      <c r="BG12" s="409"/>
      <c r="BH12" s="409"/>
      <c r="BI12" s="409"/>
      <c r="BJ12" s="409"/>
      <c r="BK12" s="409"/>
      <c r="BL12" s="409"/>
      <c r="BM12" s="409"/>
      <c r="BN12" s="409"/>
      <c r="BO12" s="409"/>
      <c r="BP12" s="409"/>
      <c r="BQ12" s="409"/>
      <c r="BR12" s="409"/>
      <c r="BS12" s="409"/>
      <c r="BT12" s="409"/>
      <c r="BU12" s="409"/>
      <c r="BV12" s="409"/>
      <c r="BW12" s="409"/>
      <c r="BX12" s="409"/>
      <c r="BY12" s="409"/>
      <c r="BZ12" s="409"/>
      <c r="CA12" s="409"/>
      <c r="CB12" s="409"/>
      <c r="CC12" s="409"/>
      <c r="CD12" s="409"/>
      <c r="CE12" s="409"/>
      <c r="CF12" s="409"/>
      <c r="CG12" s="409"/>
      <c r="CH12" s="409"/>
      <c r="CI12" s="409"/>
      <c r="CJ12" s="409"/>
      <c r="CK12" s="409"/>
      <c r="CL12" s="409"/>
      <c r="CM12" s="409"/>
      <c r="CN12" s="409"/>
      <c r="CO12" s="409"/>
      <c r="CP12" s="409"/>
      <c r="CQ12" s="409"/>
      <c r="CR12" s="409"/>
      <c r="CS12" s="409"/>
      <c r="CT12" s="409"/>
      <c r="CU12" s="409"/>
      <c r="CV12" s="409"/>
      <c r="CW12" s="409"/>
      <c r="CX12" s="409"/>
      <c r="CY12" s="409"/>
      <c r="CZ12" s="409"/>
      <c r="DA12" s="409"/>
    </row>
    <row r="13" spans="1:105" ht="12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</row>
    <row r="14" spans="1:105" x14ac:dyDescent="0.25">
      <c r="A14" s="25" t="s">
        <v>25</v>
      </c>
      <c r="S14" s="408" t="s">
        <v>135</v>
      </c>
      <c r="T14" s="408"/>
      <c r="U14" s="408"/>
      <c r="V14" s="408"/>
      <c r="W14" s="408"/>
      <c r="X14" s="408"/>
      <c r="Y14" s="408"/>
      <c r="Z14" s="408"/>
      <c r="AA14" s="408"/>
      <c r="AB14" s="408"/>
      <c r="AC14" s="408"/>
      <c r="AD14" s="408"/>
      <c r="AE14" s="408"/>
      <c r="AF14" s="408"/>
      <c r="AG14" s="408"/>
      <c r="AH14" s="408"/>
      <c r="AI14" s="408"/>
      <c r="AJ14" s="408"/>
      <c r="AK14" s="408"/>
      <c r="AL14" s="408"/>
      <c r="AM14" s="408"/>
      <c r="AN14" s="408"/>
      <c r="AO14" s="408"/>
      <c r="AP14" s="408"/>
      <c r="AQ14" s="408"/>
      <c r="AR14" s="408"/>
      <c r="AS14" s="408"/>
      <c r="AT14" s="408"/>
      <c r="AU14" s="408"/>
      <c r="AV14" s="408"/>
      <c r="AW14" s="408"/>
      <c r="AX14" s="408"/>
      <c r="AY14" s="408"/>
      <c r="AZ14" s="408"/>
      <c r="BA14" s="408"/>
      <c r="BB14" s="408"/>
      <c r="BC14" s="408"/>
      <c r="BD14" s="408"/>
      <c r="BE14" s="408"/>
      <c r="BF14" s="408"/>
      <c r="BG14" s="408"/>
      <c r="BH14" s="408"/>
      <c r="BI14" s="408"/>
      <c r="BJ14" s="408"/>
      <c r="BK14" s="408"/>
      <c r="BL14" s="408"/>
      <c r="BM14" s="408"/>
      <c r="BN14" s="408"/>
      <c r="BO14" s="408"/>
      <c r="BP14" s="408"/>
      <c r="BQ14" s="408"/>
      <c r="BR14" s="408"/>
      <c r="BS14" s="408"/>
      <c r="BT14" s="408"/>
      <c r="BU14" s="408"/>
      <c r="BV14" s="408"/>
      <c r="BW14" s="408"/>
      <c r="BX14" s="408"/>
      <c r="BY14" s="408"/>
      <c r="BZ14" s="408"/>
      <c r="CA14" s="408"/>
      <c r="CB14" s="408"/>
      <c r="CC14" s="408"/>
      <c r="CD14" s="408"/>
      <c r="CE14" s="408"/>
      <c r="CF14" s="408"/>
      <c r="CG14" s="408"/>
      <c r="CH14" s="408"/>
      <c r="CI14" s="408"/>
      <c r="CJ14" s="408"/>
      <c r="CK14" s="408"/>
      <c r="CL14" s="408"/>
      <c r="CM14" s="408"/>
      <c r="CN14" s="408"/>
      <c r="CO14" s="408"/>
      <c r="CP14" s="408"/>
      <c r="CQ14" s="408"/>
      <c r="CR14" s="408"/>
      <c r="CS14" s="408"/>
      <c r="CT14" s="408"/>
      <c r="CU14" s="408"/>
      <c r="CV14" s="408"/>
      <c r="CW14" s="408"/>
      <c r="CX14" s="408"/>
      <c r="CY14" s="408"/>
      <c r="CZ14" s="408"/>
      <c r="DA14" s="408"/>
    </row>
    <row r="15" spans="1:105" ht="12" customHeight="1" x14ac:dyDescent="0.25"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29"/>
      <c r="CI15" s="2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</row>
    <row r="16" spans="1:105" ht="13.5" customHeight="1" x14ac:dyDescent="0.25">
      <c r="BU16" s="25" t="s">
        <v>901</v>
      </c>
    </row>
    <row r="17" spans="1:105" ht="13.5" customHeight="1" x14ac:dyDescent="0.25">
      <c r="BU17" s="25" t="s">
        <v>26</v>
      </c>
    </row>
    <row r="18" spans="1:105" ht="13.5" customHeight="1" x14ac:dyDescent="0.25">
      <c r="BU18" s="25" t="s">
        <v>1021</v>
      </c>
    </row>
    <row r="19" spans="1:105" ht="3" customHeight="1" x14ac:dyDescent="0.25">
      <c r="DA19" s="26"/>
    </row>
    <row r="20" spans="1:105" ht="14.25" customHeight="1" x14ac:dyDescent="0.25">
      <c r="A20" s="456" t="s">
        <v>1</v>
      </c>
      <c r="B20" s="457"/>
      <c r="C20" s="457"/>
      <c r="D20" s="457"/>
      <c r="E20" s="457"/>
      <c r="F20" s="457"/>
      <c r="G20" s="457"/>
      <c r="H20" s="457"/>
      <c r="I20" s="457"/>
      <c r="J20" s="458"/>
      <c r="K20" s="465" t="s">
        <v>3</v>
      </c>
      <c r="L20" s="465"/>
      <c r="M20" s="465"/>
      <c r="N20" s="465"/>
      <c r="O20" s="465"/>
      <c r="P20" s="465"/>
      <c r="Q20" s="465"/>
      <c r="R20" s="465"/>
      <c r="S20" s="465"/>
      <c r="T20" s="465"/>
      <c r="U20" s="465"/>
      <c r="V20" s="465"/>
      <c r="W20" s="465"/>
      <c r="X20" s="465"/>
      <c r="Y20" s="465"/>
      <c r="Z20" s="465"/>
      <c r="AA20" s="465"/>
      <c r="AB20" s="465"/>
      <c r="AC20" s="465"/>
      <c r="AD20" s="465"/>
      <c r="AE20" s="465"/>
      <c r="AF20" s="465"/>
      <c r="AG20" s="465"/>
      <c r="AH20" s="465"/>
      <c r="AI20" s="465"/>
      <c r="AJ20" s="465"/>
      <c r="AK20" s="465"/>
      <c r="AL20" s="465"/>
      <c r="AM20" s="465"/>
      <c r="AN20" s="465"/>
      <c r="AO20" s="465"/>
      <c r="AP20" s="465"/>
      <c r="AQ20" s="465"/>
      <c r="AR20" s="465"/>
      <c r="AS20" s="465"/>
      <c r="AT20" s="465"/>
      <c r="AU20" s="465"/>
      <c r="AV20" s="465"/>
      <c r="AW20" s="465"/>
      <c r="AX20" s="465"/>
      <c r="AY20" s="465"/>
      <c r="AZ20" s="465"/>
      <c r="BA20" s="465"/>
      <c r="BB20" s="465"/>
      <c r="BC20" s="465"/>
      <c r="BD20" s="465"/>
      <c r="BE20" s="456" t="s">
        <v>63</v>
      </c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57"/>
      <c r="BR20" s="457"/>
      <c r="BS20" s="458"/>
      <c r="BT20" s="449" t="s">
        <v>902</v>
      </c>
      <c r="BU20" s="450"/>
      <c r="BV20" s="450"/>
      <c r="BW20" s="450"/>
      <c r="BX20" s="450"/>
      <c r="BY20" s="451" t="s">
        <v>1197</v>
      </c>
      <c r="BZ20" s="451"/>
      <c r="CA20" s="451"/>
      <c r="CB20" s="451"/>
      <c r="CC20" s="451"/>
      <c r="CD20" s="451"/>
      <c r="CE20" s="451"/>
      <c r="CF20" s="451"/>
      <c r="CG20" s="451"/>
      <c r="CH20" s="451"/>
      <c r="CI20" s="451"/>
      <c r="CJ20" s="452"/>
      <c r="CK20" s="449" t="s">
        <v>902</v>
      </c>
      <c r="CL20" s="450"/>
      <c r="CM20" s="450"/>
      <c r="CN20" s="450"/>
      <c r="CO20" s="450"/>
      <c r="CP20" s="451" t="s">
        <v>1197</v>
      </c>
      <c r="CQ20" s="451"/>
      <c r="CR20" s="451"/>
      <c r="CS20" s="451"/>
      <c r="CT20" s="451"/>
      <c r="CU20" s="451"/>
      <c r="CV20" s="451"/>
      <c r="CW20" s="451"/>
      <c r="CX20" s="451"/>
      <c r="CY20" s="451"/>
      <c r="CZ20" s="451"/>
      <c r="DA20" s="452"/>
    </row>
    <row r="21" spans="1:105" x14ac:dyDescent="0.25">
      <c r="A21" s="459"/>
      <c r="B21" s="460"/>
      <c r="C21" s="460"/>
      <c r="D21" s="460"/>
      <c r="E21" s="460"/>
      <c r="F21" s="460"/>
      <c r="G21" s="460"/>
      <c r="H21" s="460"/>
      <c r="I21" s="460"/>
      <c r="J21" s="461"/>
      <c r="K21" s="465"/>
      <c r="L21" s="465"/>
      <c r="M21" s="465"/>
      <c r="N21" s="465"/>
      <c r="O21" s="465"/>
      <c r="P21" s="465"/>
      <c r="Q21" s="465"/>
      <c r="R21" s="465"/>
      <c r="S21" s="465"/>
      <c r="T21" s="465"/>
      <c r="U21" s="465"/>
      <c r="V21" s="465"/>
      <c r="W21" s="465"/>
      <c r="X21" s="465"/>
      <c r="Y21" s="465"/>
      <c r="Z21" s="465"/>
      <c r="AA21" s="465"/>
      <c r="AB21" s="465"/>
      <c r="AC21" s="465"/>
      <c r="AD21" s="465"/>
      <c r="AE21" s="465"/>
      <c r="AF21" s="465"/>
      <c r="AG21" s="465"/>
      <c r="AH21" s="465"/>
      <c r="AI21" s="465"/>
      <c r="AJ21" s="465"/>
      <c r="AK21" s="465"/>
      <c r="AL21" s="465"/>
      <c r="AM21" s="465"/>
      <c r="AN21" s="465"/>
      <c r="AO21" s="465"/>
      <c r="AP21" s="465"/>
      <c r="AQ21" s="465"/>
      <c r="AR21" s="465"/>
      <c r="AS21" s="465"/>
      <c r="AT21" s="465"/>
      <c r="AU21" s="465"/>
      <c r="AV21" s="465"/>
      <c r="AW21" s="465"/>
      <c r="AX21" s="465"/>
      <c r="AY21" s="465"/>
      <c r="AZ21" s="465"/>
      <c r="BA21" s="465"/>
      <c r="BB21" s="465"/>
      <c r="BC21" s="465"/>
      <c r="BD21" s="465"/>
      <c r="BE21" s="459"/>
      <c r="BF21" s="460"/>
      <c r="BG21" s="460"/>
      <c r="BH21" s="460"/>
      <c r="BI21" s="460"/>
      <c r="BJ21" s="460"/>
      <c r="BK21" s="460"/>
      <c r="BL21" s="460"/>
      <c r="BM21" s="460"/>
      <c r="BN21" s="460"/>
      <c r="BO21" s="460"/>
      <c r="BP21" s="460"/>
      <c r="BQ21" s="460"/>
      <c r="BR21" s="460"/>
      <c r="BS21" s="461"/>
      <c r="BT21" s="351"/>
      <c r="BU21" s="352"/>
      <c r="BV21" s="352"/>
      <c r="BW21" s="453">
        <v>20</v>
      </c>
      <c r="BX21" s="453"/>
      <c r="BY21" s="453"/>
      <c r="BZ21" s="453"/>
      <c r="CA21" s="454" t="s">
        <v>102</v>
      </c>
      <c r="CB21" s="454"/>
      <c r="CC21" s="454"/>
      <c r="CD21" s="454"/>
      <c r="CE21" s="448" t="s">
        <v>0</v>
      </c>
      <c r="CF21" s="448"/>
      <c r="CG21" s="448"/>
      <c r="CH21" s="352"/>
      <c r="CI21" s="352"/>
      <c r="CJ21" s="353"/>
      <c r="CK21" s="351"/>
      <c r="CL21" s="352"/>
      <c r="CM21" s="352"/>
      <c r="CN21" s="453">
        <v>20</v>
      </c>
      <c r="CO21" s="453"/>
      <c r="CP21" s="453"/>
      <c r="CQ21" s="453"/>
      <c r="CR21" s="454" t="s">
        <v>101</v>
      </c>
      <c r="CS21" s="454"/>
      <c r="CT21" s="454"/>
      <c r="CU21" s="454"/>
      <c r="CV21" s="448" t="s">
        <v>0</v>
      </c>
      <c r="CW21" s="448"/>
      <c r="CX21" s="448"/>
      <c r="CY21" s="352"/>
      <c r="CZ21" s="352"/>
      <c r="DA21" s="353"/>
    </row>
    <row r="22" spans="1:105" ht="3" customHeight="1" x14ac:dyDescent="0.25">
      <c r="A22" s="462"/>
      <c r="B22" s="463"/>
      <c r="C22" s="463"/>
      <c r="D22" s="463"/>
      <c r="E22" s="463"/>
      <c r="F22" s="463"/>
      <c r="G22" s="463"/>
      <c r="H22" s="463"/>
      <c r="I22" s="463"/>
      <c r="J22" s="464"/>
      <c r="K22" s="465"/>
      <c r="L22" s="465"/>
      <c r="M22" s="465"/>
      <c r="N22" s="465"/>
      <c r="O22" s="465"/>
      <c r="P22" s="465"/>
      <c r="Q22" s="465"/>
      <c r="R22" s="465"/>
      <c r="S22" s="465"/>
      <c r="T22" s="465"/>
      <c r="U22" s="465"/>
      <c r="V22" s="465"/>
      <c r="W22" s="465"/>
      <c r="X22" s="465"/>
      <c r="Y22" s="465"/>
      <c r="Z22" s="465"/>
      <c r="AA22" s="465"/>
      <c r="AB22" s="465"/>
      <c r="AC22" s="465"/>
      <c r="AD22" s="465"/>
      <c r="AE22" s="465"/>
      <c r="AF22" s="465"/>
      <c r="AG22" s="465"/>
      <c r="AH22" s="465"/>
      <c r="AI22" s="465"/>
      <c r="AJ22" s="465"/>
      <c r="AK22" s="465"/>
      <c r="AL22" s="465"/>
      <c r="AM22" s="465"/>
      <c r="AN22" s="465"/>
      <c r="AO22" s="465"/>
      <c r="AP22" s="465"/>
      <c r="AQ22" s="465"/>
      <c r="AR22" s="465"/>
      <c r="AS22" s="465"/>
      <c r="AT22" s="465"/>
      <c r="AU22" s="465"/>
      <c r="AV22" s="465"/>
      <c r="AW22" s="465"/>
      <c r="AX22" s="465"/>
      <c r="AY22" s="465"/>
      <c r="AZ22" s="465"/>
      <c r="BA22" s="465"/>
      <c r="BB22" s="465"/>
      <c r="BC22" s="465"/>
      <c r="BD22" s="465"/>
      <c r="BE22" s="462"/>
      <c r="BF22" s="463"/>
      <c r="BG22" s="463"/>
      <c r="BH22" s="463"/>
      <c r="BI22" s="463"/>
      <c r="BJ22" s="463"/>
      <c r="BK22" s="463"/>
      <c r="BL22" s="463"/>
      <c r="BM22" s="463"/>
      <c r="BN22" s="463"/>
      <c r="BO22" s="463"/>
      <c r="BP22" s="463"/>
      <c r="BQ22" s="463"/>
      <c r="BR22" s="463"/>
      <c r="BS22" s="464"/>
      <c r="BT22" s="354"/>
      <c r="BU22" s="355"/>
      <c r="BV22" s="355"/>
      <c r="BW22" s="355"/>
      <c r="BX22" s="355"/>
      <c r="BY22" s="355"/>
      <c r="BZ22" s="355"/>
      <c r="CA22" s="355"/>
      <c r="CB22" s="355"/>
      <c r="CC22" s="355"/>
      <c r="CD22" s="355"/>
      <c r="CE22" s="355"/>
      <c r="CF22" s="355"/>
      <c r="CG22" s="355"/>
      <c r="CH22" s="355"/>
      <c r="CI22" s="355"/>
      <c r="CJ22" s="356"/>
      <c r="CK22" s="354"/>
      <c r="CL22" s="355"/>
      <c r="CM22" s="355"/>
      <c r="CN22" s="355"/>
      <c r="CO22" s="355"/>
      <c r="CP22" s="355"/>
      <c r="CQ22" s="355"/>
      <c r="CR22" s="355"/>
      <c r="CS22" s="355"/>
      <c r="CT22" s="355"/>
      <c r="CU22" s="355"/>
      <c r="CV22" s="355"/>
      <c r="CW22" s="355"/>
      <c r="CX22" s="355"/>
      <c r="CY22" s="355"/>
      <c r="CZ22" s="355"/>
      <c r="DA22" s="356"/>
    </row>
    <row r="23" spans="1:105" s="10" customFormat="1" ht="14.25" customHeight="1" x14ac:dyDescent="0.2">
      <c r="A23" s="455">
        <v>1</v>
      </c>
      <c r="B23" s="455"/>
      <c r="C23" s="455"/>
      <c r="D23" s="455"/>
      <c r="E23" s="455"/>
      <c r="F23" s="455"/>
      <c r="G23" s="455"/>
      <c r="H23" s="455"/>
      <c r="I23" s="455"/>
      <c r="J23" s="455"/>
      <c r="K23" s="455">
        <v>2</v>
      </c>
      <c r="L23" s="455"/>
      <c r="M23" s="455"/>
      <c r="N23" s="455"/>
      <c r="O23" s="455"/>
      <c r="P23" s="455"/>
      <c r="Q23" s="455"/>
      <c r="R23" s="455"/>
      <c r="S23" s="455"/>
      <c r="T23" s="455"/>
      <c r="U23" s="455"/>
      <c r="V23" s="455"/>
      <c r="W23" s="455"/>
      <c r="X23" s="455"/>
      <c r="Y23" s="455"/>
      <c r="Z23" s="455"/>
      <c r="AA23" s="455"/>
      <c r="AB23" s="455"/>
      <c r="AC23" s="455"/>
      <c r="AD23" s="455"/>
      <c r="AE23" s="455"/>
      <c r="AF23" s="455"/>
      <c r="AG23" s="455"/>
      <c r="AH23" s="455"/>
      <c r="AI23" s="455"/>
      <c r="AJ23" s="455"/>
      <c r="AK23" s="455"/>
      <c r="AL23" s="455"/>
      <c r="AM23" s="455"/>
      <c r="AN23" s="455"/>
      <c r="AO23" s="455"/>
      <c r="AP23" s="455"/>
      <c r="AQ23" s="455"/>
      <c r="AR23" s="455"/>
      <c r="AS23" s="455"/>
      <c r="AT23" s="455"/>
      <c r="AU23" s="455"/>
      <c r="AV23" s="455"/>
      <c r="AW23" s="455"/>
      <c r="AX23" s="455"/>
      <c r="AY23" s="455"/>
      <c r="AZ23" s="455"/>
      <c r="BA23" s="455"/>
      <c r="BB23" s="455"/>
      <c r="BC23" s="455"/>
      <c r="BD23" s="455"/>
      <c r="BE23" s="455">
        <v>3</v>
      </c>
      <c r="BF23" s="455"/>
      <c r="BG23" s="455"/>
      <c r="BH23" s="455"/>
      <c r="BI23" s="455"/>
      <c r="BJ23" s="455"/>
      <c r="BK23" s="455"/>
      <c r="BL23" s="455"/>
      <c r="BM23" s="455"/>
      <c r="BN23" s="455"/>
      <c r="BO23" s="455"/>
      <c r="BP23" s="455"/>
      <c r="BQ23" s="455"/>
      <c r="BR23" s="455"/>
      <c r="BS23" s="455"/>
      <c r="BT23" s="455">
        <v>4</v>
      </c>
      <c r="BU23" s="455"/>
      <c r="BV23" s="455"/>
      <c r="BW23" s="455"/>
      <c r="BX23" s="455"/>
      <c r="BY23" s="455"/>
      <c r="BZ23" s="455"/>
      <c r="CA23" s="455"/>
      <c r="CB23" s="455"/>
      <c r="CC23" s="455"/>
      <c r="CD23" s="455"/>
      <c r="CE23" s="455"/>
      <c r="CF23" s="455"/>
      <c r="CG23" s="455"/>
      <c r="CH23" s="455"/>
      <c r="CI23" s="455"/>
      <c r="CJ23" s="455"/>
      <c r="CK23" s="455">
        <v>5</v>
      </c>
      <c r="CL23" s="455"/>
      <c r="CM23" s="455"/>
      <c r="CN23" s="455"/>
      <c r="CO23" s="455"/>
      <c r="CP23" s="455"/>
      <c r="CQ23" s="455"/>
      <c r="CR23" s="455"/>
      <c r="CS23" s="455"/>
      <c r="CT23" s="455"/>
      <c r="CU23" s="455"/>
      <c r="CV23" s="455"/>
      <c r="CW23" s="455"/>
      <c r="CX23" s="455"/>
      <c r="CY23" s="455"/>
      <c r="CZ23" s="455"/>
      <c r="DA23" s="455"/>
    </row>
    <row r="24" spans="1:105" s="10" customFormat="1" ht="17.25" customHeight="1" x14ac:dyDescent="0.2">
      <c r="A24" s="549"/>
      <c r="B24" s="550"/>
      <c r="C24" s="550"/>
      <c r="D24" s="550"/>
      <c r="E24" s="550"/>
      <c r="F24" s="550"/>
      <c r="G24" s="550"/>
      <c r="H24" s="550"/>
      <c r="I24" s="550"/>
      <c r="J24" s="550"/>
      <c r="K24" s="50"/>
      <c r="L24" s="551" t="s">
        <v>903</v>
      </c>
      <c r="M24" s="551"/>
      <c r="N24" s="551"/>
      <c r="O24" s="551"/>
      <c r="P24" s="551"/>
      <c r="Q24" s="551"/>
      <c r="R24" s="551"/>
      <c r="S24" s="551"/>
      <c r="T24" s="551"/>
      <c r="U24" s="551"/>
      <c r="V24" s="551"/>
      <c r="W24" s="551"/>
      <c r="X24" s="551"/>
      <c r="Y24" s="551"/>
      <c r="Z24" s="551"/>
      <c r="AA24" s="551"/>
      <c r="AB24" s="551"/>
      <c r="AC24" s="551"/>
      <c r="AD24" s="551"/>
      <c r="AE24" s="551"/>
      <c r="AF24" s="551"/>
      <c r="AG24" s="551"/>
      <c r="AH24" s="551"/>
      <c r="AI24" s="551"/>
      <c r="AJ24" s="551"/>
      <c r="AK24" s="551"/>
      <c r="AL24" s="551"/>
      <c r="AM24" s="551"/>
      <c r="AN24" s="551"/>
      <c r="AO24" s="551"/>
      <c r="AP24" s="551"/>
      <c r="AQ24" s="551"/>
      <c r="AR24" s="551"/>
      <c r="AS24" s="551"/>
      <c r="AT24" s="551"/>
      <c r="AU24" s="551"/>
      <c r="AV24" s="551"/>
      <c r="AW24" s="551"/>
      <c r="AX24" s="551"/>
      <c r="AY24" s="551"/>
      <c r="AZ24" s="551"/>
      <c r="BA24" s="551"/>
      <c r="BB24" s="551"/>
      <c r="BC24" s="551"/>
      <c r="BD24" s="551"/>
      <c r="BE24" s="551"/>
      <c r="BF24" s="551"/>
      <c r="BG24" s="551"/>
      <c r="BH24" s="551"/>
      <c r="BI24" s="551"/>
      <c r="BJ24" s="551"/>
      <c r="BK24" s="551"/>
      <c r="BL24" s="551"/>
      <c r="BM24" s="551"/>
      <c r="BN24" s="551"/>
      <c r="BO24" s="551"/>
      <c r="BP24" s="551"/>
      <c r="BQ24" s="551"/>
      <c r="BR24" s="551"/>
      <c r="BS24" s="551"/>
      <c r="BT24" s="551"/>
      <c r="BU24" s="551"/>
      <c r="BV24" s="551"/>
      <c r="BW24" s="551"/>
      <c r="BX24" s="551"/>
      <c r="BY24" s="551"/>
      <c r="BZ24" s="551"/>
      <c r="CA24" s="551"/>
      <c r="CB24" s="551"/>
      <c r="CC24" s="551"/>
      <c r="CD24" s="551"/>
      <c r="CE24" s="551"/>
      <c r="CF24" s="551"/>
      <c r="CG24" s="551"/>
      <c r="CH24" s="551"/>
      <c r="CI24" s="551"/>
      <c r="CJ24" s="551"/>
      <c r="CK24" s="551"/>
      <c r="CL24" s="551"/>
      <c r="CM24" s="551"/>
      <c r="CN24" s="551"/>
      <c r="CO24" s="551"/>
      <c r="CP24" s="551"/>
      <c r="CQ24" s="551"/>
      <c r="CR24" s="551"/>
      <c r="CS24" s="551"/>
      <c r="CT24" s="551"/>
      <c r="CU24" s="551"/>
      <c r="CV24" s="551"/>
      <c r="CW24" s="551"/>
      <c r="CX24" s="551"/>
      <c r="CY24" s="551"/>
      <c r="CZ24" s="551"/>
      <c r="DA24" s="552"/>
    </row>
    <row r="25" spans="1:105" s="10" customFormat="1" ht="88.5" hidden="1" customHeight="1" x14ac:dyDescent="0.2">
      <c r="A25" s="371" t="s">
        <v>4</v>
      </c>
      <c r="B25" s="371"/>
      <c r="C25" s="371"/>
      <c r="D25" s="371"/>
      <c r="E25" s="371"/>
      <c r="F25" s="371"/>
      <c r="G25" s="371"/>
      <c r="H25" s="371"/>
      <c r="I25" s="371"/>
      <c r="J25" s="371"/>
      <c r="K25" s="11"/>
      <c r="L25" s="389" t="s">
        <v>904</v>
      </c>
      <c r="M25" s="389"/>
      <c r="N25" s="389"/>
      <c r="O25" s="389"/>
      <c r="P25" s="389"/>
      <c r="Q25" s="389"/>
      <c r="R25" s="389"/>
      <c r="S25" s="389"/>
      <c r="T25" s="389"/>
      <c r="U25" s="389"/>
      <c r="V25" s="389"/>
      <c r="W25" s="389"/>
      <c r="X25" s="389"/>
      <c r="Y25" s="389"/>
      <c r="Z25" s="389"/>
      <c r="AA25" s="389"/>
      <c r="AB25" s="389"/>
      <c r="AC25" s="389"/>
      <c r="AD25" s="389"/>
      <c r="AE25" s="389"/>
      <c r="AF25" s="389"/>
      <c r="AG25" s="389"/>
      <c r="AH25" s="389"/>
      <c r="AI25" s="389"/>
      <c r="AJ25" s="389"/>
      <c r="AK25" s="389"/>
      <c r="AL25" s="389"/>
      <c r="AM25" s="389"/>
      <c r="AN25" s="389"/>
      <c r="AO25" s="389"/>
      <c r="AP25" s="389"/>
      <c r="AQ25" s="389"/>
      <c r="AR25" s="389"/>
      <c r="AS25" s="389"/>
      <c r="AT25" s="389"/>
      <c r="AU25" s="389"/>
      <c r="AV25" s="389"/>
      <c r="AW25" s="389"/>
      <c r="AX25" s="389"/>
      <c r="AY25" s="389"/>
      <c r="AZ25" s="389"/>
      <c r="BA25" s="389"/>
      <c r="BB25" s="389"/>
      <c r="BC25" s="389"/>
      <c r="BD25" s="390"/>
      <c r="BE25" s="391"/>
      <c r="BF25" s="391"/>
      <c r="BG25" s="391"/>
      <c r="BH25" s="391"/>
      <c r="BI25" s="391"/>
      <c r="BJ25" s="391"/>
      <c r="BK25" s="391"/>
      <c r="BL25" s="391"/>
      <c r="BM25" s="391"/>
      <c r="BN25" s="391"/>
      <c r="BO25" s="391"/>
      <c r="BP25" s="391"/>
      <c r="BQ25" s="391"/>
      <c r="BR25" s="391"/>
      <c r="BS25" s="391"/>
      <c r="BT25" s="376">
        <v>0</v>
      </c>
      <c r="BU25" s="377"/>
      <c r="BV25" s="377"/>
      <c r="BW25" s="377"/>
      <c r="BX25" s="377"/>
      <c r="BY25" s="377"/>
      <c r="BZ25" s="377"/>
      <c r="CA25" s="377"/>
      <c r="CB25" s="377"/>
      <c r="CC25" s="377"/>
      <c r="CD25" s="377"/>
      <c r="CE25" s="377"/>
      <c r="CF25" s="377"/>
      <c r="CG25" s="377"/>
      <c r="CH25" s="377"/>
      <c r="CI25" s="377"/>
      <c r="CJ25" s="378"/>
      <c r="CK25" s="376">
        <v>0</v>
      </c>
      <c r="CL25" s="377"/>
      <c r="CM25" s="377"/>
      <c r="CN25" s="377"/>
      <c r="CO25" s="377"/>
      <c r="CP25" s="377"/>
      <c r="CQ25" s="377"/>
      <c r="CR25" s="377"/>
      <c r="CS25" s="377"/>
      <c r="CT25" s="377"/>
      <c r="CU25" s="377"/>
      <c r="CV25" s="377"/>
      <c r="CW25" s="377"/>
      <c r="CX25" s="377"/>
      <c r="CY25" s="377"/>
      <c r="CZ25" s="377"/>
      <c r="DA25" s="378"/>
    </row>
    <row r="26" spans="1:105" s="10" customFormat="1" ht="88.5" hidden="1" customHeight="1" x14ac:dyDescent="0.2">
      <c r="A26" s="371" t="s">
        <v>5</v>
      </c>
      <c r="B26" s="371"/>
      <c r="C26" s="371"/>
      <c r="D26" s="371"/>
      <c r="E26" s="371"/>
      <c r="F26" s="371"/>
      <c r="G26" s="371"/>
      <c r="H26" s="371"/>
      <c r="I26" s="371"/>
      <c r="J26" s="371"/>
      <c r="K26" s="11"/>
      <c r="L26" s="389" t="s">
        <v>905</v>
      </c>
      <c r="M26" s="389"/>
      <c r="N26" s="389"/>
      <c r="O26" s="389"/>
      <c r="P26" s="389"/>
      <c r="Q26" s="389"/>
      <c r="R26" s="389"/>
      <c r="S26" s="389"/>
      <c r="T26" s="389"/>
      <c r="U26" s="389"/>
      <c r="V26" s="389"/>
      <c r="W26" s="389"/>
      <c r="X26" s="389"/>
      <c r="Y26" s="389"/>
      <c r="Z26" s="389"/>
      <c r="AA26" s="389"/>
      <c r="AB26" s="389"/>
      <c r="AC26" s="389"/>
      <c r="AD26" s="389"/>
      <c r="AE26" s="389"/>
      <c r="AF26" s="389"/>
      <c r="AG26" s="389"/>
      <c r="AH26" s="389"/>
      <c r="AI26" s="389"/>
      <c r="AJ26" s="389"/>
      <c r="AK26" s="389"/>
      <c r="AL26" s="389"/>
      <c r="AM26" s="389"/>
      <c r="AN26" s="389"/>
      <c r="AO26" s="389"/>
      <c r="AP26" s="389"/>
      <c r="AQ26" s="389"/>
      <c r="AR26" s="389"/>
      <c r="AS26" s="389"/>
      <c r="AT26" s="389"/>
      <c r="AU26" s="389"/>
      <c r="AV26" s="389"/>
      <c r="AW26" s="389"/>
      <c r="AX26" s="389"/>
      <c r="AY26" s="389"/>
      <c r="AZ26" s="389"/>
      <c r="BA26" s="389"/>
      <c r="BB26" s="389"/>
      <c r="BC26" s="389"/>
      <c r="BD26" s="390"/>
      <c r="BE26" s="391"/>
      <c r="BF26" s="391"/>
      <c r="BG26" s="391"/>
      <c r="BH26" s="391"/>
      <c r="BI26" s="391"/>
      <c r="BJ26" s="391"/>
      <c r="BK26" s="391"/>
      <c r="BL26" s="391"/>
      <c r="BM26" s="391"/>
      <c r="BN26" s="391"/>
      <c r="BO26" s="391"/>
      <c r="BP26" s="391"/>
      <c r="BQ26" s="391"/>
      <c r="BR26" s="391"/>
      <c r="BS26" s="391"/>
      <c r="BT26" s="376">
        <v>0</v>
      </c>
      <c r="BU26" s="377"/>
      <c r="BV26" s="377"/>
      <c r="BW26" s="377"/>
      <c r="BX26" s="377"/>
      <c r="BY26" s="377"/>
      <c r="BZ26" s="377"/>
      <c r="CA26" s="377"/>
      <c r="CB26" s="377"/>
      <c r="CC26" s="377"/>
      <c r="CD26" s="377"/>
      <c r="CE26" s="377"/>
      <c r="CF26" s="377"/>
      <c r="CG26" s="377"/>
      <c r="CH26" s="377"/>
      <c r="CI26" s="377"/>
      <c r="CJ26" s="378"/>
      <c r="CK26" s="376">
        <v>0</v>
      </c>
      <c r="CL26" s="377"/>
      <c r="CM26" s="377"/>
      <c r="CN26" s="377"/>
      <c r="CO26" s="377"/>
      <c r="CP26" s="377"/>
      <c r="CQ26" s="377"/>
      <c r="CR26" s="377"/>
      <c r="CS26" s="377"/>
      <c r="CT26" s="377"/>
      <c r="CU26" s="377"/>
      <c r="CV26" s="377"/>
      <c r="CW26" s="377"/>
      <c r="CX26" s="377"/>
      <c r="CY26" s="377"/>
      <c r="CZ26" s="377"/>
      <c r="DA26" s="378"/>
    </row>
    <row r="27" spans="1:105" s="10" customFormat="1" ht="43.5" customHeight="1" x14ac:dyDescent="0.2">
      <c r="A27" s="371" t="s">
        <v>6</v>
      </c>
      <c r="B27" s="371"/>
      <c r="C27" s="371"/>
      <c r="D27" s="371"/>
      <c r="E27" s="371"/>
      <c r="F27" s="371"/>
      <c r="G27" s="371"/>
      <c r="H27" s="371"/>
      <c r="I27" s="371"/>
      <c r="J27" s="371"/>
      <c r="K27" s="11"/>
      <c r="L27" s="389" t="s">
        <v>906</v>
      </c>
      <c r="M27" s="389"/>
      <c r="N27" s="389"/>
      <c r="O27" s="389"/>
      <c r="P27" s="389"/>
      <c r="Q27" s="389"/>
      <c r="R27" s="389"/>
      <c r="S27" s="389"/>
      <c r="T27" s="389"/>
      <c r="U27" s="389"/>
      <c r="V27" s="389"/>
      <c r="W27" s="389"/>
      <c r="X27" s="389"/>
      <c r="Y27" s="389"/>
      <c r="Z27" s="389"/>
      <c r="AA27" s="389"/>
      <c r="AB27" s="389"/>
      <c r="AC27" s="389"/>
      <c r="AD27" s="389"/>
      <c r="AE27" s="389"/>
      <c r="AF27" s="389"/>
      <c r="AG27" s="389"/>
      <c r="AH27" s="389"/>
      <c r="AI27" s="389"/>
      <c r="AJ27" s="389"/>
      <c r="AK27" s="389"/>
      <c r="AL27" s="389"/>
      <c r="AM27" s="389"/>
      <c r="AN27" s="389"/>
      <c r="AO27" s="389"/>
      <c r="AP27" s="389"/>
      <c r="AQ27" s="389"/>
      <c r="AR27" s="389"/>
      <c r="AS27" s="389"/>
      <c r="AT27" s="389"/>
      <c r="AU27" s="389"/>
      <c r="AV27" s="389"/>
      <c r="AW27" s="389"/>
      <c r="AX27" s="389"/>
      <c r="AY27" s="389"/>
      <c r="AZ27" s="389"/>
      <c r="BA27" s="389"/>
      <c r="BB27" s="389"/>
      <c r="BC27" s="389"/>
      <c r="BD27" s="390"/>
      <c r="BE27" s="391">
        <v>1</v>
      </c>
      <c r="BF27" s="391"/>
      <c r="BG27" s="391"/>
      <c r="BH27" s="391"/>
      <c r="BI27" s="391"/>
      <c r="BJ27" s="391"/>
      <c r="BK27" s="391"/>
      <c r="BL27" s="391"/>
      <c r="BM27" s="391"/>
      <c r="BN27" s="391"/>
      <c r="BO27" s="391"/>
      <c r="BP27" s="391"/>
      <c r="BQ27" s="391"/>
      <c r="BR27" s="391"/>
      <c r="BS27" s="391"/>
      <c r="BT27" s="376">
        <v>4376204.24</v>
      </c>
      <c r="BU27" s="377"/>
      <c r="BV27" s="377"/>
      <c r="BW27" s="377"/>
      <c r="BX27" s="377"/>
      <c r="BY27" s="377"/>
      <c r="BZ27" s="377"/>
      <c r="CA27" s="377"/>
      <c r="CB27" s="377"/>
      <c r="CC27" s="377"/>
      <c r="CD27" s="377"/>
      <c r="CE27" s="377"/>
      <c r="CF27" s="377"/>
      <c r="CG27" s="377"/>
      <c r="CH27" s="377"/>
      <c r="CI27" s="377"/>
      <c r="CJ27" s="378"/>
      <c r="CK27" s="553">
        <v>6314852.9199999999</v>
      </c>
      <c r="CL27" s="554"/>
      <c r="CM27" s="554"/>
      <c r="CN27" s="554"/>
      <c r="CO27" s="554"/>
      <c r="CP27" s="554"/>
      <c r="CQ27" s="554"/>
      <c r="CR27" s="554"/>
      <c r="CS27" s="554"/>
      <c r="CT27" s="554"/>
      <c r="CU27" s="554"/>
      <c r="CV27" s="554"/>
      <c r="CW27" s="554"/>
      <c r="CX27" s="554"/>
      <c r="CY27" s="554"/>
      <c r="CZ27" s="554"/>
      <c r="DA27" s="555"/>
    </row>
    <row r="28" spans="1:105" s="10" customFormat="1" ht="30" customHeight="1" x14ac:dyDescent="0.2">
      <c r="A28" s="371" t="s">
        <v>7</v>
      </c>
      <c r="B28" s="371"/>
      <c r="C28" s="371"/>
      <c r="D28" s="371"/>
      <c r="E28" s="371"/>
      <c r="F28" s="371"/>
      <c r="G28" s="371"/>
      <c r="H28" s="371"/>
      <c r="I28" s="371"/>
      <c r="J28" s="371"/>
      <c r="K28" s="11"/>
      <c r="L28" s="389" t="s">
        <v>907</v>
      </c>
      <c r="M28" s="389"/>
      <c r="N28" s="389"/>
      <c r="O28" s="389"/>
      <c r="P28" s="389"/>
      <c r="Q28" s="389"/>
      <c r="R28" s="389"/>
      <c r="S28" s="389"/>
      <c r="T28" s="389"/>
      <c r="U28" s="389"/>
      <c r="V28" s="389"/>
      <c r="W28" s="389"/>
      <c r="X28" s="389"/>
      <c r="Y28" s="389"/>
      <c r="Z28" s="389"/>
      <c r="AA28" s="389"/>
      <c r="AB28" s="389"/>
      <c r="AC28" s="389"/>
      <c r="AD28" s="389"/>
      <c r="AE28" s="389"/>
      <c r="AF28" s="389"/>
      <c r="AG28" s="389"/>
      <c r="AH28" s="389"/>
      <c r="AI28" s="389"/>
      <c r="AJ28" s="389"/>
      <c r="AK28" s="389"/>
      <c r="AL28" s="389"/>
      <c r="AM28" s="389"/>
      <c r="AN28" s="389"/>
      <c r="AO28" s="389"/>
      <c r="AP28" s="389"/>
      <c r="AQ28" s="389"/>
      <c r="AR28" s="389"/>
      <c r="AS28" s="389"/>
      <c r="AT28" s="389"/>
      <c r="AU28" s="389"/>
      <c r="AV28" s="389"/>
      <c r="AW28" s="389"/>
      <c r="AX28" s="389"/>
      <c r="AY28" s="389"/>
      <c r="AZ28" s="389"/>
      <c r="BA28" s="389"/>
      <c r="BB28" s="389"/>
      <c r="BC28" s="389"/>
      <c r="BD28" s="390"/>
      <c r="BE28" s="391">
        <v>2</v>
      </c>
      <c r="BF28" s="391"/>
      <c r="BG28" s="391"/>
      <c r="BH28" s="391"/>
      <c r="BI28" s="391"/>
      <c r="BJ28" s="391"/>
      <c r="BK28" s="391"/>
      <c r="BL28" s="391"/>
      <c r="BM28" s="391"/>
      <c r="BN28" s="391"/>
      <c r="BO28" s="391"/>
      <c r="BP28" s="391"/>
      <c r="BQ28" s="391"/>
      <c r="BR28" s="391"/>
      <c r="BS28" s="391"/>
      <c r="BT28" s="376">
        <v>-4752537.41</v>
      </c>
      <c r="BU28" s="377"/>
      <c r="BV28" s="377"/>
      <c r="BW28" s="377"/>
      <c r="BX28" s="377"/>
      <c r="BY28" s="377"/>
      <c r="BZ28" s="377"/>
      <c r="CA28" s="377"/>
      <c r="CB28" s="377"/>
      <c r="CC28" s="377"/>
      <c r="CD28" s="377"/>
      <c r="CE28" s="377"/>
      <c r="CF28" s="377"/>
      <c r="CG28" s="377"/>
      <c r="CH28" s="377"/>
      <c r="CI28" s="377"/>
      <c r="CJ28" s="378"/>
      <c r="CK28" s="553">
        <v>-5964154.5599999996</v>
      </c>
      <c r="CL28" s="554"/>
      <c r="CM28" s="554"/>
      <c r="CN28" s="554"/>
      <c r="CO28" s="554"/>
      <c r="CP28" s="554"/>
      <c r="CQ28" s="554"/>
      <c r="CR28" s="554"/>
      <c r="CS28" s="554"/>
      <c r="CT28" s="554"/>
      <c r="CU28" s="554"/>
      <c r="CV28" s="554"/>
      <c r="CW28" s="554"/>
      <c r="CX28" s="554"/>
      <c r="CY28" s="554"/>
      <c r="CZ28" s="554"/>
      <c r="DA28" s="555"/>
    </row>
    <row r="29" spans="1:105" s="10" customFormat="1" ht="15.75" customHeight="1" x14ac:dyDescent="0.2">
      <c r="A29" s="371" t="s">
        <v>17</v>
      </c>
      <c r="B29" s="371"/>
      <c r="C29" s="371"/>
      <c r="D29" s="371"/>
      <c r="E29" s="371"/>
      <c r="F29" s="371"/>
      <c r="G29" s="371"/>
      <c r="H29" s="371"/>
      <c r="I29" s="371"/>
      <c r="J29" s="371"/>
      <c r="K29" s="11"/>
      <c r="L29" s="389" t="s">
        <v>908</v>
      </c>
      <c r="M29" s="389"/>
      <c r="N29" s="389"/>
      <c r="O29" s="389"/>
      <c r="P29" s="389"/>
      <c r="Q29" s="389"/>
      <c r="R29" s="389"/>
      <c r="S29" s="389"/>
      <c r="T29" s="389"/>
      <c r="U29" s="389"/>
      <c r="V29" s="389"/>
      <c r="W29" s="389"/>
      <c r="X29" s="389"/>
      <c r="Y29" s="389"/>
      <c r="Z29" s="389"/>
      <c r="AA29" s="389"/>
      <c r="AB29" s="389"/>
      <c r="AC29" s="389"/>
      <c r="AD29" s="389"/>
      <c r="AE29" s="389"/>
      <c r="AF29" s="389"/>
      <c r="AG29" s="389"/>
      <c r="AH29" s="389"/>
      <c r="AI29" s="389"/>
      <c r="AJ29" s="389"/>
      <c r="AK29" s="389"/>
      <c r="AL29" s="389"/>
      <c r="AM29" s="389"/>
      <c r="AN29" s="389"/>
      <c r="AO29" s="389"/>
      <c r="AP29" s="389"/>
      <c r="AQ29" s="389"/>
      <c r="AR29" s="389"/>
      <c r="AS29" s="389"/>
      <c r="AT29" s="389"/>
      <c r="AU29" s="389"/>
      <c r="AV29" s="389"/>
      <c r="AW29" s="389"/>
      <c r="AX29" s="389"/>
      <c r="AY29" s="389"/>
      <c r="AZ29" s="389"/>
      <c r="BA29" s="389"/>
      <c r="BB29" s="389"/>
      <c r="BC29" s="389"/>
      <c r="BD29" s="390"/>
      <c r="BE29" s="391"/>
      <c r="BF29" s="391"/>
      <c r="BG29" s="391"/>
      <c r="BH29" s="391"/>
      <c r="BI29" s="391"/>
      <c r="BJ29" s="391"/>
      <c r="BK29" s="391"/>
      <c r="BL29" s="391"/>
      <c r="BM29" s="391"/>
      <c r="BN29" s="391"/>
      <c r="BO29" s="391"/>
      <c r="BP29" s="391"/>
      <c r="BQ29" s="391"/>
      <c r="BR29" s="391"/>
      <c r="BS29" s="391"/>
      <c r="BT29" s="376">
        <v>2553208.3199999998</v>
      </c>
      <c r="BU29" s="377"/>
      <c r="BV29" s="377"/>
      <c r="BW29" s="377"/>
      <c r="BX29" s="377"/>
      <c r="BY29" s="377"/>
      <c r="BZ29" s="377"/>
      <c r="CA29" s="377"/>
      <c r="CB29" s="377"/>
      <c r="CC29" s="377"/>
      <c r="CD29" s="377"/>
      <c r="CE29" s="377"/>
      <c r="CF29" s="377"/>
      <c r="CG29" s="377"/>
      <c r="CH29" s="377"/>
      <c r="CI29" s="377"/>
      <c r="CJ29" s="378"/>
      <c r="CK29" s="553">
        <v>1666357.47</v>
      </c>
      <c r="CL29" s="554"/>
      <c r="CM29" s="554"/>
      <c r="CN29" s="554"/>
      <c r="CO29" s="554"/>
      <c r="CP29" s="554"/>
      <c r="CQ29" s="554"/>
      <c r="CR29" s="554"/>
      <c r="CS29" s="554"/>
      <c r="CT29" s="554"/>
      <c r="CU29" s="554"/>
      <c r="CV29" s="554"/>
      <c r="CW29" s="554"/>
      <c r="CX29" s="554"/>
      <c r="CY29" s="554"/>
      <c r="CZ29" s="554"/>
      <c r="DA29" s="555"/>
    </row>
    <row r="30" spans="1:105" s="10" customFormat="1" ht="15.75" customHeight="1" x14ac:dyDescent="0.2">
      <c r="A30" s="371" t="s">
        <v>8</v>
      </c>
      <c r="B30" s="371"/>
      <c r="C30" s="371"/>
      <c r="D30" s="371"/>
      <c r="E30" s="371"/>
      <c r="F30" s="371"/>
      <c r="G30" s="371"/>
      <c r="H30" s="371"/>
      <c r="I30" s="371"/>
      <c r="J30" s="371"/>
      <c r="K30" s="11"/>
      <c r="L30" s="389" t="s">
        <v>909</v>
      </c>
      <c r="M30" s="389"/>
      <c r="N30" s="389"/>
      <c r="O30" s="389"/>
      <c r="P30" s="389"/>
      <c r="Q30" s="389"/>
      <c r="R30" s="389"/>
      <c r="S30" s="389"/>
      <c r="T30" s="389"/>
      <c r="U30" s="389"/>
      <c r="V30" s="389"/>
      <c r="W30" s="389"/>
      <c r="X30" s="389"/>
      <c r="Y30" s="389"/>
      <c r="Z30" s="389"/>
      <c r="AA30" s="389"/>
      <c r="AB30" s="389"/>
      <c r="AC30" s="389"/>
      <c r="AD30" s="389"/>
      <c r="AE30" s="389"/>
      <c r="AF30" s="389"/>
      <c r="AG30" s="389"/>
      <c r="AH30" s="389"/>
      <c r="AI30" s="389"/>
      <c r="AJ30" s="389"/>
      <c r="AK30" s="389"/>
      <c r="AL30" s="389"/>
      <c r="AM30" s="389"/>
      <c r="AN30" s="389"/>
      <c r="AO30" s="389"/>
      <c r="AP30" s="389"/>
      <c r="AQ30" s="389"/>
      <c r="AR30" s="389"/>
      <c r="AS30" s="389"/>
      <c r="AT30" s="389"/>
      <c r="AU30" s="389"/>
      <c r="AV30" s="389"/>
      <c r="AW30" s="389"/>
      <c r="AX30" s="389"/>
      <c r="AY30" s="389"/>
      <c r="AZ30" s="389"/>
      <c r="BA30" s="389"/>
      <c r="BB30" s="389"/>
      <c r="BC30" s="389"/>
      <c r="BD30" s="390"/>
      <c r="BE30" s="391"/>
      <c r="BF30" s="391"/>
      <c r="BG30" s="391"/>
      <c r="BH30" s="391"/>
      <c r="BI30" s="391"/>
      <c r="BJ30" s="391"/>
      <c r="BK30" s="391"/>
      <c r="BL30" s="391"/>
      <c r="BM30" s="391"/>
      <c r="BN30" s="391"/>
      <c r="BO30" s="391"/>
      <c r="BP30" s="391"/>
      <c r="BQ30" s="391"/>
      <c r="BR30" s="391"/>
      <c r="BS30" s="391"/>
      <c r="BT30" s="376">
        <v>0</v>
      </c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8"/>
      <c r="CK30" s="376">
        <v>0</v>
      </c>
      <c r="CL30" s="377"/>
      <c r="CM30" s="377"/>
      <c r="CN30" s="377"/>
      <c r="CO30" s="377"/>
      <c r="CP30" s="377"/>
      <c r="CQ30" s="377"/>
      <c r="CR30" s="377"/>
      <c r="CS30" s="377"/>
      <c r="CT30" s="377"/>
      <c r="CU30" s="377"/>
      <c r="CV30" s="377"/>
      <c r="CW30" s="377"/>
      <c r="CX30" s="377"/>
      <c r="CY30" s="377"/>
      <c r="CZ30" s="377"/>
      <c r="DA30" s="378"/>
    </row>
    <row r="31" spans="1:105" s="10" customFormat="1" ht="60" hidden="1" customHeight="1" x14ac:dyDescent="0.2">
      <c r="A31" s="371" t="s">
        <v>9</v>
      </c>
      <c r="B31" s="371"/>
      <c r="C31" s="371"/>
      <c r="D31" s="371"/>
      <c r="E31" s="371"/>
      <c r="F31" s="371"/>
      <c r="G31" s="371"/>
      <c r="H31" s="371"/>
      <c r="I31" s="371"/>
      <c r="J31" s="371"/>
      <c r="K31" s="11"/>
      <c r="L31" s="389" t="s">
        <v>910</v>
      </c>
      <c r="M31" s="389"/>
      <c r="N31" s="389"/>
      <c r="O31" s="389"/>
      <c r="P31" s="389"/>
      <c r="Q31" s="389"/>
      <c r="R31" s="389"/>
      <c r="S31" s="389"/>
      <c r="T31" s="389"/>
      <c r="U31" s="389"/>
      <c r="V31" s="389"/>
      <c r="W31" s="389"/>
      <c r="X31" s="389"/>
      <c r="Y31" s="389"/>
      <c r="Z31" s="389"/>
      <c r="AA31" s="389"/>
      <c r="AB31" s="389"/>
      <c r="AC31" s="389"/>
      <c r="AD31" s="389"/>
      <c r="AE31" s="389"/>
      <c r="AF31" s="389"/>
      <c r="AG31" s="389"/>
      <c r="AH31" s="389"/>
      <c r="AI31" s="389"/>
      <c r="AJ31" s="389"/>
      <c r="AK31" s="389"/>
      <c r="AL31" s="389"/>
      <c r="AM31" s="389"/>
      <c r="AN31" s="389"/>
      <c r="AO31" s="389"/>
      <c r="AP31" s="389"/>
      <c r="AQ31" s="389"/>
      <c r="AR31" s="389"/>
      <c r="AS31" s="389"/>
      <c r="AT31" s="389"/>
      <c r="AU31" s="389"/>
      <c r="AV31" s="389"/>
      <c r="AW31" s="389"/>
      <c r="AX31" s="389"/>
      <c r="AY31" s="389"/>
      <c r="AZ31" s="389"/>
      <c r="BA31" s="389"/>
      <c r="BB31" s="389"/>
      <c r="BC31" s="389"/>
      <c r="BD31" s="390"/>
      <c r="BE31" s="391"/>
      <c r="BF31" s="391"/>
      <c r="BG31" s="391"/>
      <c r="BH31" s="391"/>
      <c r="BI31" s="391"/>
      <c r="BJ31" s="391"/>
      <c r="BK31" s="391"/>
      <c r="BL31" s="391"/>
      <c r="BM31" s="391"/>
      <c r="BN31" s="391"/>
      <c r="BO31" s="391"/>
      <c r="BP31" s="391"/>
      <c r="BQ31" s="391"/>
      <c r="BR31" s="391"/>
      <c r="BS31" s="391"/>
      <c r="BT31" s="376"/>
      <c r="BU31" s="377"/>
      <c r="BV31" s="377"/>
      <c r="BW31" s="377"/>
      <c r="BX31" s="377"/>
      <c r="BY31" s="377"/>
      <c r="BZ31" s="377"/>
      <c r="CA31" s="377"/>
      <c r="CB31" s="377"/>
      <c r="CC31" s="377"/>
      <c r="CD31" s="377"/>
      <c r="CE31" s="377"/>
      <c r="CF31" s="377"/>
      <c r="CG31" s="377"/>
      <c r="CH31" s="377"/>
      <c r="CI31" s="377"/>
      <c r="CJ31" s="378"/>
      <c r="CK31" s="376">
        <v>0</v>
      </c>
      <c r="CL31" s="377"/>
      <c r="CM31" s="377"/>
      <c r="CN31" s="377"/>
      <c r="CO31" s="377"/>
      <c r="CP31" s="377"/>
      <c r="CQ31" s="377"/>
      <c r="CR31" s="377"/>
      <c r="CS31" s="377"/>
      <c r="CT31" s="377"/>
      <c r="CU31" s="377"/>
      <c r="CV31" s="377"/>
      <c r="CW31" s="377"/>
      <c r="CX31" s="377"/>
      <c r="CY31" s="377"/>
      <c r="CZ31" s="377"/>
      <c r="DA31" s="378"/>
    </row>
    <row r="32" spans="1:105" s="10" customFormat="1" ht="45" hidden="1" customHeight="1" x14ac:dyDescent="0.2">
      <c r="A32" s="371" t="s">
        <v>10</v>
      </c>
      <c r="B32" s="371"/>
      <c r="C32" s="371"/>
      <c r="D32" s="371"/>
      <c r="E32" s="371"/>
      <c r="F32" s="371"/>
      <c r="G32" s="371"/>
      <c r="H32" s="371"/>
      <c r="I32" s="371"/>
      <c r="J32" s="371"/>
      <c r="K32" s="11"/>
      <c r="L32" s="389" t="s">
        <v>911</v>
      </c>
      <c r="M32" s="389"/>
      <c r="N32" s="389"/>
      <c r="O32" s="389"/>
      <c r="P32" s="389"/>
      <c r="Q32" s="389"/>
      <c r="R32" s="389"/>
      <c r="S32" s="389"/>
      <c r="T32" s="389"/>
      <c r="U32" s="389"/>
      <c r="V32" s="389"/>
      <c r="W32" s="389"/>
      <c r="X32" s="389"/>
      <c r="Y32" s="389"/>
      <c r="Z32" s="389"/>
      <c r="AA32" s="389"/>
      <c r="AB32" s="389"/>
      <c r="AC32" s="389"/>
      <c r="AD32" s="389"/>
      <c r="AE32" s="389"/>
      <c r="AF32" s="389"/>
      <c r="AG32" s="389"/>
      <c r="AH32" s="389"/>
      <c r="AI32" s="389"/>
      <c r="AJ32" s="389"/>
      <c r="AK32" s="389"/>
      <c r="AL32" s="389"/>
      <c r="AM32" s="389"/>
      <c r="AN32" s="389"/>
      <c r="AO32" s="389"/>
      <c r="AP32" s="389"/>
      <c r="AQ32" s="389"/>
      <c r="AR32" s="389"/>
      <c r="AS32" s="389"/>
      <c r="AT32" s="389"/>
      <c r="AU32" s="389"/>
      <c r="AV32" s="389"/>
      <c r="AW32" s="389"/>
      <c r="AX32" s="389"/>
      <c r="AY32" s="389"/>
      <c r="AZ32" s="389"/>
      <c r="BA32" s="389"/>
      <c r="BB32" s="389"/>
      <c r="BC32" s="389"/>
      <c r="BD32" s="390"/>
      <c r="BE32" s="391"/>
      <c r="BF32" s="391"/>
      <c r="BG32" s="391"/>
      <c r="BH32" s="391"/>
      <c r="BI32" s="391"/>
      <c r="BJ32" s="391"/>
      <c r="BK32" s="391"/>
      <c r="BL32" s="391"/>
      <c r="BM32" s="391"/>
      <c r="BN32" s="391"/>
      <c r="BO32" s="391"/>
      <c r="BP32" s="391"/>
      <c r="BQ32" s="391"/>
      <c r="BR32" s="391"/>
      <c r="BS32" s="391"/>
      <c r="BT32" s="376"/>
      <c r="BU32" s="377"/>
      <c r="BV32" s="377"/>
      <c r="BW32" s="377"/>
      <c r="BX32" s="377"/>
      <c r="BY32" s="377"/>
      <c r="BZ32" s="377"/>
      <c r="CA32" s="377"/>
      <c r="CB32" s="377"/>
      <c r="CC32" s="377"/>
      <c r="CD32" s="377"/>
      <c r="CE32" s="377"/>
      <c r="CF32" s="377"/>
      <c r="CG32" s="377"/>
      <c r="CH32" s="377"/>
      <c r="CI32" s="377"/>
      <c r="CJ32" s="378"/>
      <c r="CK32" s="376">
        <v>0</v>
      </c>
      <c r="CL32" s="377"/>
      <c r="CM32" s="377"/>
      <c r="CN32" s="377"/>
      <c r="CO32" s="377"/>
      <c r="CP32" s="377"/>
      <c r="CQ32" s="377"/>
      <c r="CR32" s="377"/>
      <c r="CS32" s="377"/>
      <c r="CT32" s="377"/>
      <c r="CU32" s="377"/>
      <c r="CV32" s="377"/>
      <c r="CW32" s="377"/>
      <c r="CX32" s="377"/>
      <c r="CY32" s="377"/>
      <c r="CZ32" s="377"/>
      <c r="DA32" s="378"/>
    </row>
    <row r="33" spans="1:105" s="10" customFormat="1" ht="30" customHeight="1" x14ac:dyDescent="0.2">
      <c r="A33" s="371" t="s">
        <v>11</v>
      </c>
      <c r="B33" s="371"/>
      <c r="C33" s="371"/>
      <c r="D33" s="371"/>
      <c r="E33" s="371"/>
      <c r="F33" s="371"/>
      <c r="G33" s="371"/>
      <c r="H33" s="371"/>
      <c r="I33" s="371"/>
      <c r="J33" s="371"/>
      <c r="K33" s="11"/>
      <c r="L33" s="389" t="s">
        <v>912</v>
      </c>
      <c r="M33" s="389"/>
      <c r="N33" s="389"/>
      <c r="O33" s="389"/>
      <c r="P33" s="389"/>
      <c r="Q33" s="389"/>
      <c r="R33" s="389"/>
      <c r="S33" s="389"/>
      <c r="T33" s="389"/>
      <c r="U33" s="389"/>
      <c r="V33" s="389"/>
      <c r="W33" s="389"/>
      <c r="X33" s="389"/>
      <c r="Y33" s="389"/>
      <c r="Z33" s="389"/>
      <c r="AA33" s="389"/>
      <c r="AB33" s="389"/>
      <c r="AC33" s="389"/>
      <c r="AD33" s="389"/>
      <c r="AE33" s="389"/>
      <c r="AF33" s="389"/>
      <c r="AG33" s="389"/>
      <c r="AH33" s="389"/>
      <c r="AI33" s="389"/>
      <c r="AJ33" s="389"/>
      <c r="AK33" s="389"/>
      <c r="AL33" s="389"/>
      <c r="AM33" s="389"/>
      <c r="AN33" s="389"/>
      <c r="AO33" s="389"/>
      <c r="AP33" s="389"/>
      <c r="AQ33" s="389"/>
      <c r="AR33" s="389"/>
      <c r="AS33" s="389"/>
      <c r="AT33" s="389"/>
      <c r="AU33" s="389"/>
      <c r="AV33" s="389"/>
      <c r="AW33" s="389"/>
      <c r="AX33" s="389"/>
      <c r="AY33" s="389"/>
      <c r="AZ33" s="389"/>
      <c r="BA33" s="389"/>
      <c r="BB33" s="389"/>
      <c r="BC33" s="389"/>
      <c r="BD33" s="390"/>
      <c r="BE33" s="391"/>
      <c r="BF33" s="391"/>
      <c r="BG33" s="391"/>
      <c r="BH33" s="391"/>
      <c r="BI33" s="391"/>
      <c r="BJ33" s="391"/>
      <c r="BK33" s="391"/>
      <c r="BL33" s="391"/>
      <c r="BM33" s="391"/>
      <c r="BN33" s="391"/>
      <c r="BO33" s="391"/>
      <c r="BP33" s="391"/>
      <c r="BQ33" s="391"/>
      <c r="BR33" s="391"/>
      <c r="BS33" s="391"/>
      <c r="BT33" s="376">
        <v>-1482632.02</v>
      </c>
      <c r="BU33" s="377"/>
      <c r="BV33" s="377"/>
      <c r="BW33" s="377"/>
      <c r="BX33" s="377"/>
      <c r="BY33" s="377"/>
      <c r="BZ33" s="377"/>
      <c r="CA33" s="377"/>
      <c r="CB33" s="377"/>
      <c r="CC33" s="377"/>
      <c r="CD33" s="377"/>
      <c r="CE33" s="377"/>
      <c r="CF33" s="377"/>
      <c r="CG33" s="377"/>
      <c r="CH33" s="377"/>
      <c r="CI33" s="377"/>
      <c r="CJ33" s="378"/>
      <c r="CK33" s="553">
        <v>-965140.26</v>
      </c>
      <c r="CL33" s="554"/>
      <c r="CM33" s="554"/>
      <c r="CN33" s="554"/>
      <c r="CO33" s="554"/>
      <c r="CP33" s="554"/>
      <c r="CQ33" s="554"/>
      <c r="CR33" s="554"/>
      <c r="CS33" s="554"/>
      <c r="CT33" s="554"/>
      <c r="CU33" s="554"/>
      <c r="CV33" s="554"/>
      <c r="CW33" s="554"/>
      <c r="CX33" s="554"/>
      <c r="CY33" s="554"/>
      <c r="CZ33" s="554"/>
      <c r="DA33" s="555"/>
    </row>
    <row r="34" spans="1:105" s="10" customFormat="1" ht="30" customHeight="1" x14ac:dyDescent="0.2">
      <c r="A34" s="371" t="s">
        <v>12</v>
      </c>
      <c r="B34" s="371"/>
      <c r="C34" s="371"/>
      <c r="D34" s="371"/>
      <c r="E34" s="371"/>
      <c r="F34" s="371"/>
      <c r="G34" s="371"/>
      <c r="H34" s="371"/>
      <c r="I34" s="371"/>
      <c r="J34" s="371"/>
      <c r="K34" s="11"/>
      <c r="L34" s="389" t="s">
        <v>913</v>
      </c>
      <c r="M34" s="389"/>
      <c r="N34" s="389"/>
      <c r="O34" s="389"/>
      <c r="P34" s="389"/>
      <c r="Q34" s="389"/>
      <c r="R34" s="389"/>
      <c r="S34" s="389"/>
      <c r="T34" s="389"/>
      <c r="U34" s="389"/>
      <c r="V34" s="389"/>
      <c r="W34" s="389"/>
      <c r="X34" s="389"/>
      <c r="Y34" s="389"/>
      <c r="Z34" s="389"/>
      <c r="AA34" s="389"/>
      <c r="AB34" s="389"/>
      <c r="AC34" s="389"/>
      <c r="AD34" s="389"/>
      <c r="AE34" s="389"/>
      <c r="AF34" s="389"/>
      <c r="AG34" s="389"/>
      <c r="AH34" s="389"/>
      <c r="AI34" s="389"/>
      <c r="AJ34" s="389"/>
      <c r="AK34" s="389"/>
      <c r="AL34" s="389"/>
      <c r="AM34" s="389"/>
      <c r="AN34" s="389"/>
      <c r="AO34" s="389"/>
      <c r="AP34" s="389"/>
      <c r="AQ34" s="389"/>
      <c r="AR34" s="389"/>
      <c r="AS34" s="389"/>
      <c r="AT34" s="389"/>
      <c r="AU34" s="389"/>
      <c r="AV34" s="389"/>
      <c r="AW34" s="389"/>
      <c r="AX34" s="389"/>
      <c r="AY34" s="389"/>
      <c r="AZ34" s="389"/>
      <c r="BA34" s="389"/>
      <c r="BB34" s="389"/>
      <c r="BC34" s="389"/>
      <c r="BD34" s="390"/>
      <c r="BE34" s="391"/>
      <c r="BF34" s="391"/>
      <c r="BG34" s="391"/>
      <c r="BH34" s="391"/>
      <c r="BI34" s="391"/>
      <c r="BJ34" s="391"/>
      <c r="BK34" s="391"/>
      <c r="BL34" s="391"/>
      <c r="BM34" s="391"/>
      <c r="BN34" s="391"/>
      <c r="BO34" s="391"/>
      <c r="BP34" s="391"/>
      <c r="BQ34" s="391"/>
      <c r="BR34" s="391"/>
      <c r="BS34" s="391"/>
      <c r="BT34" s="376">
        <v>-426737.89</v>
      </c>
      <c r="BU34" s="377"/>
      <c r="BV34" s="377"/>
      <c r="BW34" s="377"/>
      <c r="BX34" s="377"/>
      <c r="BY34" s="377"/>
      <c r="BZ34" s="377"/>
      <c r="CA34" s="377"/>
      <c r="CB34" s="377"/>
      <c r="CC34" s="377"/>
      <c r="CD34" s="377"/>
      <c r="CE34" s="377"/>
      <c r="CF34" s="377"/>
      <c r="CG34" s="377"/>
      <c r="CH34" s="377"/>
      <c r="CI34" s="377"/>
      <c r="CJ34" s="378"/>
      <c r="CK34" s="553">
        <v>-136116.12</v>
      </c>
      <c r="CL34" s="554"/>
      <c r="CM34" s="554"/>
      <c r="CN34" s="554"/>
      <c r="CO34" s="554"/>
      <c r="CP34" s="554"/>
      <c r="CQ34" s="554"/>
      <c r="CR34" s="554"/>
      <c r="CS34" s="554"/>
      <c r="CT34" s="554"/>
      <c r="CU34" s="554"/>
      <c r="CV34" s="554"/>
      <c r="CW34" s="554"/>
      <c r="CX34" s="554"/>
      <c r="CY34" s="554"/>
      <c r="CZ34" s="554"/>
      <c r="DA34" s="555"/>
    </row>
    <row r="35" spans="1:105" s="10" customFormat="1" ht="15.75" customHeight="1" x14ac:dyDescent="0.2">
      <c r="A35" s="371" t="s">
        <v>13</v>
      </c>
      <c r="B35" s="371"/>
      <c r="C35" s="371"/>
      <c r="D35" s="371"/>
      <c r="E35" s="371"/>
      <c r="F35" s="371"/>
      <c r="G35" s="371"/>
      <c r="H35" s="371"/>
      <c r="I35" s="371"/>
      <c r="J35" s="371"/>
      <c r="K35" s="11"/>
      <c r="L35" s="389" t="s">
        <v>914</v>
      </c>
      <c r="M35" s="389"/>
      <c r="N35" s="389"/>
      <c r="O35" s="389"/>
      <c r="P35" s="389"/>
      <c r="Q35" s="389"/>
      <c r="R35" s="389"/>
      <c r="S35" s="389"/>
      <c r="T35" s="389"/>
      <c r="U35" s="389"/>
      <c r="V35" s="389"/>
      <c r="W35" s="389"/>
      <c r="X35" s="389"/>
      <c r="Y35" s="389"/>
      <c r="Z35" s="389"/>
      <c r="AA35" s="389"/>
      <c r="AB35" s="389"/>
      <c r="AC35" s="389"/>
      <c r="AD35" s="389"/>
      <c r="AE35" s="389"/>
      <c r="AF35" s="389"/>
      <c r="AG35" s="389"/>
      <c r="AH35" s="389"/>
      <c r="AI35" s="389"/>
      <c r="AJ35" s="389"/>
      <c r="AK35" s="389"/>
      <c r="AL35" s="389"/>
      <c r="AM35" s="389"/>
      <c r="AN35" s="389"/>
      <c r="AO35" s="389"/>
      <c r="AP35" s="389"/>
      <c r="AQ35" s="389"/>
      <c r="AR35" s="389"/>
      <c r="AS35" s="389"/>
      <c r="AT35" s="389"/>
      <c r="AU35" s="389"/>
      <c r="AV35" s="389"/>
      <c r="AW35" s="389"/>
      <c r="AX35" s="389"/>
      <c r="AY35" s="389"/>
      <c r="AZ35" s="389"/>
      <c r="BA35" s="389"/>
      <c r="BB35" s="389"/>
      <c r="BC35" s="389"/>
      <c r="BD35" s="390"/>
      <c r="BE35" s="391"/>
      <c r="BF35" s="391"/>
      <c r="BG35" s="391"/>
      <c r="BH35" s="391"/>
      <c r="BI35" s="391"/>
      <c r="BJ35" s="391"/>
      <c r="BK35" s="391"/>
      <c r="BL35" s="391"/>
      <c r="BM35" s="391"/>
      <c r="BN35" s="391"/>
      <c r="BO35" s="391"/>
      <c r="BP35" s="391"/>
      <c r="BQ35" s="391"/>
      <c r="BR35" s="391"/>
      <c r="BS35" s="391"/>
      <c r="BT35" s="376">
        <v>-278280</v>
      </c>
      <c r="BU35" s="377"/>
      <c r="BV35" s="377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8"/>
      <c r="CK35" s="553">
        <v>-352693</v>
      </c>
      <c r="CL35" s="554"/>
      <c r="CM35" s="554"/>
      <c r="CN35" s="554"/>
      <c r="CO35" s="554"/>
      <c r="CP35" s="554"/>
      <c r="CQ35" s="554"/>
      <c r="CR35" s="554"/>
      <c r="CS35" s="554"/>
      <c r="CT35" s="554"/>
      <c r="CU35" s="554"/>
      <c r="CV35" s="554"/>
      <c r="CW35" s="554"/>
      <c r="CX35" s="554"/>
      <c r="CY35" s="554"/>
      <c r="CZ35" s="554"/>
      <c r="DA35" s="555"/>
    </row>
    <row r="36" spans="1:105" s="10" customFormat="1" ht="30" customHeight="1" x14ac:dyDescent="0.2">
      <c r="A36" s="371" t="s">
        <v>14</v>
      </c>
      <c r="B36" s="371"/>
      <c r="C36" s="371"/>
      <c r="D36" s="371"/>
      <c r="E36" s="371"/>
      <c r="F36" s="371"/>
      <c r="G36" s="371"/>
      <c r="H36" s="371"/>
      <c r="I36" s="371"/>
      <c r="J36" s="371"/>
      <c r="K36" s="11"/>
      <c r="L36" s="389" t="s">
        <v>915</v>
      </c>
      <c r="M36" s="389"/>
      <c r="N36" s="389"/>
      <c r="O36" s="389"/>
      <c r="P36" s="389"/>
      <c r="Q36" s="389"/>
      <c r="R36" s="389"/>
      <c r="S36" s="389"/>
      <c r="T36" s="389"/>
      <c r="U36" s="389"/>
      <c r="V36" s="389"/>
      <c r="W36" s="389"/>
      <c r="X36" s="389"/>
      <c r="Y36" s="389"/>
      <c r="Z36" s="389"/>
      <c r="AA36" s="389"/>
      <c r="AB36" s="389"/>
      <c r="AC36" s="389"/>
      <c r="AD36" s="389"/>
      <c r="AE36" s="389"/>
      <c r="AF36" s="389"/>
      <c r="AG36" s="389"/>
      <c r="AH36" s="389"/>
      <c r="AI36" s="389"/>
      <c r="AJ36" s="389"/>
      <c r="AK36" s="389"/>
      <c r="AL36" s="389"/>
      <c r="AM36" s="389"/>
      <c r="AN36" s="389"/>
      <c r="AO36" s="389"/>
      <c r="AP36" s="389"/>
      <c r="AQ36" s="389"/>
      <c r="AR36" s="389"/>
      <c r="AS36" s="389"/>
      <c r="AT36" s="389"/>
      <c r="AU36" s="389"/>
      <c r="AV36" s="389"/>
      <c r="AW36" s="389"/>
      <c r="AX36" s="389"/>
      <c r="AY36" s="389"/>
      <c r="AZ36" s="389"/>
      <c r="BA36" s="389"/>
      <c r="BB36" s="389"/>
      <c r="BC36" s="389"/>
      <c r="BD36" s="390"/>
      <c r="BE36" s="391"/>
      <c r="BF36" s="391"/>
      <c r="BG36" s="391"/>
      <c r="BH36" s="391"/>
      <c r="BI36" s="391"/>
      <c r="BJ36" s="391"/>
      <c r="BK36" s="391"/>
      <c r="BL36" s="391"/>
      <c r="BM36" s="391"/>
      <c r="BN36" s="391"/>
      <c r="BO36" s="391"/>
      <c r="BP36" s="391"/>
      <c r="BQ36" s="391"/>
      <c r="BR36" s="391"/>
      <c r="BS36" s="391"/>
      <c r="BT36" s="376">
        <v>-1964.62</v>
      </c>
      <c r="BU36" s="377"/>
      <c r="BV36" s="377"/>
      <c r="BW36" s="377"/>
      <c r="BX36" s="377"/>
      <c r="BY36" s="377"/>
      <c r="BZ36" s="377"/>
      <c r="CA36" s="377"/>
      <c r="CB36" s="377"/>
      <c r="CC36" s="377"/>
      <c r="CD36" s="377"/>
      <c r="CE36" s="377"/>
      <c r="CF36" s="377"/>
      <c r="CG36" s="377"/>
      <c r="CH36" s="377"/>
      <c r="CI36" s="377"/>
      <c r="CJ36" s="378"/>
      <c r="CK36" s="553">
        <v>9518</v>
      </c>
      <c r="CL36" s="554"/>
      <c r="CM36" s="554"/>
      <c r="CN36" s="554"/>
      <c r="CO36" s="554"/>
      <c r="CP36" s="554"/>
      <c r="CQ36" s="554"/>
      <c r="CR36" s="554"/>
      <c r="CS36" s="554"/>
      <c r="CT36" s="554"/>
      <c r="CU36" s="554"/>
      <c r="CV36" s="554"/>
      <c r="CW36" s="554"/>
      <c r="CX36" s="554"/>
      <c r="CY36" s="554"/>
      <c r="CZ36" s="554"/>
      <c r="DA36" s="555"/>
    </row>
    <row r="37" spans="1:105" s="10" customFormat="1" ht="30" customHeight="1" x14ac:dyDescent="0.2">
      <c r="A37" s="440" t="s">
        <v>15</v>
      </c>
      <c r="B37" s="440"/>
      <c r="C37" s="440"/>
      <c r="D37" s="440"/>
      <c r="E37" s="440"/>
      <c r="F37" s="440"/>
      <c r="G37" s="440"/>
      <c r="H37" s="440"/>
      <c r="I37" s="440"/>
      <c r="J37" s="440"/>
      <c r="K37" s="24"/>
      <c r="L37" s="441" t="s">
        <v>916</v>
      </c>
      <c r="M37" s="441"/>
      <c r="N37" s="441"/>
      <c r="O37" s="441"/>
      <c r="P37" s="441"/>
      <c r="Q37" s="441"/>
      <c r="R37" s="441"/>
      <c r="S37" s="441"/>
      <c r="T37" s="441"/>
      <c r="U37" s="441"/>
      <c r="V37" s="441"/>
      <c r="W37" s="441"/>
      <c r="X37" s="441"/>
      <c r="Y37" s="441"/>
      <c r="Z37" s="441"/>
      <c r="AA37" s="441"/>
      <c r="AB37" s="441"/>
      <c r="AC37" s="441"/>
      <c r="AD37" s="441"/>
      <c r="AE37" s="441"/>
      <c r="AF37" s="441"/>
      <c r="AG37" s="441"/>
      <c r="AH37" s="441"/>
      <c r="AI37" s="441"/>
      <c r="AJ37" s="441"/>
      <c r="AK37" s="441"/>
      <c r="AL37" s="441"/>
      <c r="AM37" s="441"/>
      <c r="AN37" s="441"/>
      <c r="AO37" s="441"/>
      <c r="AP37" s="441"/>
      <c r="AQ37" s="441"/>
      <c r="AR37" s="441"/>
      <c r="AS37" s="441"/>
      <c r="AT37" s="441"/>
      <c r="AU37" s="441"/>
      <c r="AV37" s="441"/>
      <c r="AW37" s="441"/>
      <c r="AX37" s="441"/>
      <c r="AY37" s="441"/>
      <c r="AZ37" s="441"/>
      <c r="BA37" s="441"/>
      <c r="BB37" s="441"/>
      <c r="BC37" s="441"/>
      <c r="BD37" s="442"/>
      <c r="BE37" s="443"/>
      <c r="BF37" s="443"/>
      <c r="BG37" s="443"/>
      <c r="BH37" s="443"/>
      <c r="BI37" s="443"/>
      <c r="BJ37" s="443"/>
      <c r="BK37" s="443"/>
      <c r="BL37" s="443"/>
      <c r="BM37" s="443"/>
      <c r="BN37" s="443"/>
      <c r="BO37" s="443"/>
      <c r="BP37" s="443"/>
      <c r="BQ37" s="443"/>
      <c r="BR37" s="443"/>
      <c r="BS37" s="443"/>
      <c r="BT37" s="444">
        <v>-12739.38</v>
      </c>
      <c r="BU37" s="445"/>
      <c r="BV37" s="445"/>
      <c r="BW37" s="445"/>
      <c r="BX37" s="445"/>
      <c r="BY37" s="445"/>
      <c r="BZ37" s="445"/>
      <c r="CA37" s="445"/>
      <c r="CB37" s="445"/>
      <c r="CC37" s="445"/>
      <c r="CD37" s="445"/>
      <c r="CE37" s="445"/>
      <c r="CF37" s="445"/>
      <c r="CG37" s="445"/>
      <c r="CH37" s="445"/>
      <c r="CI37" s="445"/>
      <c r="CJ37" s="446"/>
      <c r="CK37" s="444">
        <v>572624.4500000003</v>
      </c>
      <c r="CL37" s="445"/>
      <c r="CM37" s="445"/>
      <c r="CN37" s="445"/>
      <c r="CO37" s="445"/>
      <c r="CP37" s="445"/>
      <c r="CQ37" s="445"/>
      <c r="CR37" s="445"/>
      <c r="CS37" s="445"/>
      <c r="CT37" s="445"/>
      <c r="CU37" s="445"/>
      <c r="CV37" s="445"/>
      <c r="CW37" s="445"/>
      <c r="CX37" s="445"/>
      <c r="CY37" s="445"/>
      <c r="CZ37" s="445"/>
      <c r="DA37" s="446"/>
    </row>
    <row r="38" spans="1:105" s="10" customFormat="1" ht="17.25" customHeight="1" x14ac:dyDescent="0.2">
      <c r="A38" s="549"/>
      <c r="B38" s="550"/>
      <c r="C38" s="550"/>
      <c r="D38" s="550"/>
      <c r="E38" s="550"/>
      <c r="F38" s="550"/>
      <c r="G38" s="550"/>
      <c r="H38" s="550"/>
      <c r="I38" s="550"/>
      <c r="J38" s="550"/>
      <c r="K38" s="50"/>
      <c r="L38" s="551" t="s">
        <v>917</v>
      </c>
      <c r="M38" s="551"/>
      <c r="N38" s="551"/>
      <c r="O38" s="551"/>
      <c r="P38" s="551"/>
      <c r="Q38" s="551"/>
      <c r="R38" s="551"/>
      <c r="S38" s="551"/>
      <c r="T38" s="551"/>
      <c r="U38" s="551"/>
      <c r="V38" s="551"/>
      <c r="W38" s="551"/>
      <c r="X38" s="551"/>
      <c r="Y38" s="551"/>
      <c r="Z38" s="551"/>
      <c r="AA38" s="551"/>
      <c r="AB38" s="551"/>
      <c r="AC38" s="551"/>
      <c r="AD38" s="551"/>
      <c r="AE38" s="551"/>
      <c r="AF38" s="551"/>
      <c r="AG38" s="551"/>
      <c r="AH38" s="551"/>
      <c r="AI38" s="551"/>
      <c r="AJ38" s="551"/>
      <c r="AK38" s="551"/>
      <c r="AL38" s="551"/>
      <c r="AM38" s="551"/>
      <c r="AN38" s="551"/>
      <c r="AO38" s="551"/>
      <c r="AP38" s="551"/>
      <c r="AQ38" s="551"/>
      <c r="AR38" s="551"/>
      <c r="AS38" s="551"/>
      <c r="AT38" s="551"/>
      <c r="AU38" s="551"/>
      <c r="AV38" s="551"/>
      <c r="AW38" s="551"/>
      <c r="AX38" s="551"/>
      <c r="AY38" s="551"/>
      <c r="AZ38" s="551"/>
      <c r="BA38" s="551"/>
      <c r="BB38" s="551"/>
      <c r="BC38" s="551"/>
      <c r="BD38" s="551"/>
      <c r="BE38" s="551"/>
      <c r="BF38" s="551"/>
      <c r="BG38" s="551"/>
      <c r="BH38" s="551"/>
      <c r="BI38" s="551"/>
      <c r="BJ38" s="551"/>
      <c r="BK38" s="551"/>
      <c r="BL38" s="551"/>
      <c r="BM38" s="551"/>
      <c r="BN38" s="551"/>
      <c r="BO38" s="551"/>
      <c r="BP38" s="551"/>
      <c r="BQ38" s="551"/>
      <c r="BR38" s="551"/>
      <c r="BS38" s="551"/>
      <c r="BT38" s="551"/>
      <c r="BU38" s="551"/>
      <c r="BV38" s="551"/>
      <c r="BW38" s="551"/>
      <c r="BX38" s="551"/>
      <c r="BY38" s="551"/>
      <c r="BZ38" s="551"/>
      <c r="CA38" s="551"/>
      <c r="CB38" s="551"/>
      <c r="CC38" s="551"/>
      <c r="CD38" s="551"/>
      <c r="CE38" s="551"/>
      <c r="CF38" s="551"/>
      <c r="CG38" s="551"/>
      <c r="CH38" s="551"/>
      <c r="CI38" s="551"/>
      <c r="CJ38" s="551"/>
      <c r="CK38" s="551"/>
      <c r="CL38" s="551"/>
      <c r="CM38" s="551"/>
      <c r="CN38" s="551"/>
      <c r="CO38" s="551"/>
      <c r="CP38" s="551"/>
      <c r="CQ38" s="551"/>
      <c r="CR38" s="551"/>
      <c r="CS38" s="551"/>
      <c r="CT38" s="551"/>
      <c r="CU38" s="551"/>
      <c r="CV38" s="551"/>
      <c r="CW38" s="551"/>
      <c r="CX38" s="551"/>
      <c r="CY38" s="551"/>
      <c r="CZ38" s="551"/>
      <c r="DA38" s="552"/>
    </row>
    <row r="39" spans="1:105" s="10" customFormat="1" ht="30" hidden="1" customHeight="1" x14ac:dyDescent="0.2">
      <c r="A39" s="371" t="s">
        <v>16</v>
      </c>
      <c r="B39" s="371"/>
      <c r="C39" s="371"/>
      <c r="D39" s="371"/>
      <c r="E39" s="371"/>
      <c r="F39" s="371"/>
      <c r="G39" s="371"/>
      <c r="H39" s="371"/>
      <c r="I39" s="371"/>
      <c r="J39" s="371"/>
      <c r="K39" s="11"/>
      <c r="L39" s="389" t="s">
        <v>918</v>
      </c>
      <c r="M39" s="389"/>
      <c r="N39" s="389"/>
      <c r="O39" s="389"/>
      <c r="P39" s="389"/>
      <c r="Q39" s="389"/>
      <c r="R39" s="389"/>
      <c r="S39" s="389"/>
      <c r="T39" s="389"/>
      <c r="U39" s="389"/>
      <c r="V39" s="389"/>
      <c r="W39" s="389"/>
      <c r="X39" s="389"/>
      <c r="Y39" s="389"/>
      <c r="Z39" s="389"/>
      <c r="AA39" s="389"/>
      <c r="AB39" s="389"/>
      <c r="AC39" s="389"/>
      <c r="AD39" s="389"/>
      <c r="AE39" s="389"/>
      <c r="AF39" s="389"/>
      <c r="AG39" s="389"/>
      <c r="AH39" s="389"/>
      <c r="AI39" s="389"/>
      <c r="AJ39" s="389"/>
      <c r="AK39" s="389"/>
      <c r="AL39" s="389"/>
      <c r="AM39" s="389"/>
      <c r="AN39" s="389"/>
      <c r="AO39" s="389"/>
      <c r="AP39" s="389"/>
      <c r="AQ39" s="389"/>
      <c r="AR39" s="389"/>
      <c r="AS39" s="389"/>
      <c r="AT39" s="389"/>
      <c r="AU39" s="389"/>
      <c r="AV39" s="389"/>
      <c r="AW39" s="389"/>
      <c r="AX39" s="389"/>
      <c r="AY39" s="389"/>
      <c r="AZ39" s="389"/>
      <c r="BA39" s="389"/>
      <c r="BB39" s="389"/>
      <c r="BC39" s="389"/>
      <c r="BD39" s="390"/>
      <c r="BE39" s="391"/>
      <c r="BF39" s="391"/>
      <c r="BG39" s="391"/>
      <c r="BH39" s="391"/>
      <c r="BI39" s="391"/>
      <c r="BJ39" s="391"/>
      <c r="BK39" s="391"/>
      <c r="BL39" s="391"/>
      <c r="BM39" s="391"/>
      <c r="BN39" s="391"/>
      <c r="BO39" s="391"/>
      <c r="BP39" s="391"/>
      <c r="BQ39" s="391"/>
      <c r="BR39" s="391"/>
      <c r="BS39" s="391"/>
      <c r="BT39" s="376">
        <v>0</v>
      </c>
      <c r="BU39" s="377"/>
      <c r="BV39" s="377"/>
      <c r="BW39" s="377"/>
      <c r="BX39" s="377"/>
      <c r="BY39" s="377"/>
      <c r="BZ39" s="377"/>
      <c r="CA39" s="377"/>
      <c r="CB39" s="377"/>
      <c r="CC39" s="377"/>
      <c r="CD39" s="377"/>
      <c r="CE39" s="377"/>
      <c r="CF39" s="377"/>
      <c r="CG39" s="377"/>
      <c r="CH39" s="377"/>
      <c r="CI39" s="377"/>
      <c r="CJ39" s="378"/>
      <c r="CK39" s="376">
        <v>0</v>
      </c>
      <c r="CL39" s="377"/>
      <c r="CM39" s="377"/>
      <c r="CN39" s="377"/>
      <c r="CO39" s="377"/>
      <c r="CP39" s="377"/>
      <c r="CQ39" s="377"/>
      <c r="CR39" s="377"/>
      <c r="CS39" s="377"/>
      <c r="CT39" s="377"/>
      <c r="CU39" s="377"/>
      <c r="CV39" s="377"/>
      <c r="CW39" s="377"/>
      <c r="CX39" s="377"/>
      <c r="CY39" s="377"/>
      <c r="CZ39" s="377"/>
      <c r="DA39" s="378"/>
    </row>
    <row r="40" spans="1:105" s="10" customFormat="1" ht="30" hidden="1" customHeight="1" x14ac:dyDescent="0.2">
      <c r="A40" s="371" t="s">
        <v>82</v>
      </c>
      <c r="B40" s="371"/>
      <c r="C40" s="371"/>
      <c r="D40" s="371"/>
      <c r="E40" s="371"/>
      <c r="F40" s="371"/>
      <c r="G40" s="371"/>
      <c r="H40" s="371"/>
      <c r="I40" s="371"/>
      <c r="J40" s="371"/>
      <c r="K40" s="11"/>
      <c r="L40" s="389" t="s">
        <v>919</v>
      </c>
      <c r="M40" s="389"/>
      <c r="N40" s="389"/>
      <c r="O40" s="389"/>
      <c r="P40" s="389"/>
      <c r="Q40" s="389"/>
      <c r="R40" s="389"/>
      <c r="S40" s="389"/>
      <c r="T40" s="389"/>
      <c r="U40" s="389"/>
      <c r="V40" s="389"/>
      <c r="W40" s="389"/>
      <c r="X40" s="389"/>
      <c r="Y40" s="389"/>
      <c r="Z40" s="389"/>
      <c r="AA40" s="389"/>
      <c r="AB40" s="389"/>
      <c r="AC40" s="389"/>
      <c r="AD40" s="389"/>
      <c r="AE40" s="389"/>
      <c r="AF40" s="389"/>
      <c r="AG40" s="389"/>
      <c r="AH40" s="389"/>
      <c r="AI40" s="389"/>
      <c r="AJ40" s="389"/>
      <c r="AK40" s="389"/>
      <c r="AL40" s="389"/>
      <c r="AM40" s="389"/>
      <c r="AN40" s="389"/>
      <c r="AO40" s="389"/>
      <c r="AP40" s="389"/>
      <c r="AQ40" s="389"/>
      <c r="AR40" s="389"/>
      <c r="AS40" s="389"/>
      <c r="AT40" s="389"/>
      <c r="AU40" s="389"/>
      <c r="AV40" s="389"/>
      <c r="AW40" s="389"/>
      <c r="AX40" s="389"/>
      <c r="AY40" s="389"/>
      <c r="AZ40" s="389"/>
      <c r="BA40" s="389"/>
      <c r="BB40" s="389"/>
      <c r="BC40" s="389"/>
      <c r="BD40" s="390"/>
      <c r="BE40" s="391"/>
      <c r="BF40" s="391"/>
      <c r="BG40" s="391"/>
      <c r="BH40" s="391"/>
      <c r="BI40" s="391"/>
      <c r="BJ40" s="391"/>
      <c r="BK40" s="391"/>
      <c r="BL40" s="391"/>
      <c r="BM40" s="391"/>
      <c r="BN40" s="391"/>
      <c r="BO40" s="391"/>
      <c r="BP40" s="391"/>
      <c r="BQ40" s="391"/>
      <c r="BR40" s="391"/>
      <c r="BS40" s="391"/>
      <c r="BT40" s="376">
        <v>0</v>
      </c>
      <c r="BU40" s="377"/>
      <c r="BV40" s="377"/>
      <c r="BW40" s="377"/>
      <c r="BX40" s="377"/>
      <c r="BY40" s="377"/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8"/>
      <c r="CK40" s="376">
        <v>0</v>
      </c>
      <c r="CL40" s="377"/>
      <c r="CM40" s="377"/>
      <c r="CN40" s="377"/>
      <c r="CO40" s="377"/>
      <c r="CP40" s="377"/>
      <c r="CQ40" s="377"/>
      <c r="CR40" s="377"/>
      <c r="CS40" s="377"/>
      <c r="CT40" s="377"/>
      <c r="CU40" s="377"/>
      <c r="CV40" s="377"/>
      <c r="CW40" s="377"/>
      <c r="CX40" s="377"/>
      <c r="CY40" s="377"/>
      <c r="CZ40" s="377"/>
      <c r="DA40" s="378"/>
    </row>
    <row r="41" spans="1:105" s="10" customFormat="1" ht="30" hidden="1" customHeight="1" x14ac:dyDescent="0.2">
      <c r="A41" s="371" t="s">
        <v>84</v>
      </c>
      <c r="B41" s="371"/>
      <c r="C41" s="371"/>
      <c r="D41" s="371"/>
      <c r="E41" s="371"/>
      <c r="F41" s="371"/>
      <c r="G41" s="371"/>
      <c r="H41" s="371"/>
      <c r="I41" s="371"/>
      <c r="J41" s="371"/>
      <c r="K41" s="11"/>
      <c r="L41" s="389" t="s">
        <v>920</v>
      </c>
      <c r="M41" s="389"/>
      <c r="N41" s="389"/>
      <c r="O41" s="389"/>
      <c r="P41" s="389"/>
      <c r="Q41" s="389"/>
      <c r="R41" s="389"/>
      <c r="S41" s="389"/>
      <c r="T41" s="389"/>
      <c r="U41" s="389"/>
      <c r="V41" s="389"/>
      <c r="W41" s="389"/>
      <c r="X41" s="389"/>
      <c r="Y41" s="389"/>
      <c r="Z41" s="389"/>
      <c r="AA41" s="389"/>
      <c r="AB41" s="389"/>
      <c r="AC41" s="389"/>
      <c r="AD41" s="389"/>
      <c r="AE41" s="389"/>
      <c r="AF41" s="389"/>
      <c r="AG41" s="389"/>
      <c r="AH41" s="389"/>
      <c r="AI41" s="389"/>
      <c r="AJ41" s="389"/>
      <c r="AK41" s="389"/>
      <c r="AL41" s="389"/>
      <c r="AM41" s="389"/>
      <c r="AN41" s="389"/>
      <c r="AO41" s="389"/>
      <c r="AP41" s="389"/>
      <c r="AQ41" s="389"/>
      <c r="AR41" s="389"/>
      <c r="AS41" s="389"/>
      <c r="AT41" s="389"/>
      <c r="AU41" s="389"/>
      <c r="AV41" s="389"/>
      <c r="AW41" s="389"/>
      <c r="AX41" s="389"/>
      <c r="AY41" s="389"/>
      <c r="AZ41" s="389"/>
      <c r="BA41" s="389"/>
      <c r="BB41" s="389"/>
      <c r="BC41" s="389"/>
      <c r="BD41" s="390"/>
      <c r="BE41" s="391"/>
      <c r="BF41" s="391"/>
      <c r="BG41" s="391"/>
      <c r="BH41" s="391"/>
      <c r="BI41" s="391"/>
      <c r="BJ41" s="391"/>
      <c r="BK41" s="391"/>
      <c r="BL41" s="391"/>
      <c r="BM41" s="391"/>
      <c r="BN41" s="391"/>
      <c r="BO41" s="391"/>
      <c r="BP41" s="391"/>
      <c r="BQ41" s="391"/>
      <c r="BR41" s="391"/>
      <c r="BS41" s="391"/>
      <c r="BT41" s="376">
        <v>0</v>
      </c>
      <c r="BU41" s="377"/>
      <c r="BV41" s="377"/>
      <c r="BW41" s="377"/>
      <c r="BX41" s="377"/>
      <c r="BY41" s="377"/>
      <c r="BZ41" s="377"/>
      <c r="CA41" s="377"/>
      <c r="CB41" s="377"/>
      <c r="CC41" s="377"/>
      <c r="CD41" s="377"/>
      <c r="CE41" s="377"/>
      <c r="CF41" s="377"/>
      <c r="CG41" s="377"/>
      <c r="CH41" s="377"/>
      <c r="CI41" s="377"/>
      <c r="CJ41" s="378"/>
      <c r="CK41" s="376">
        <v>0</v>
      </c>
      <c r="CL41" s="377"/>
      <c r="CM41" s="377"/>
      <c r="CN41" s="377"/>
      <c r="CO41" s="377"/>
      <c r="CP41" s="377"/>
      <c r="CQ41" s="377"/>
      <c r="CR41" s="377"/>
      <c r="CS41" s="377"/>
      <c r="CT41" s="377"/>
      <c r="CU41" s="377"/>
      <c r="CV41" s="377"/>
      <c r="CW41" s="377"/>
      <c r="CX41" s="377"/>
      <c r="CY41" s="377"/>
      <c r="CZ41" s="377"/>
      <c r="DA41" s="378"/>
    </row>
    <row r="42" spans="1:105" s="10" customFormat="1" ht="60" hidden="1" customHeight="1" x14ac:dyDescent="0.2">
      <c r="A42" s="371" t="s">
        <v>89</v>
      </c>
      <c r="B42" s="371"/>
      <c r="C42" s="371"/>
      <c r="D42" s="371"/>
      <c r="E42" s="371"/>
      <c r="F42" s="371"/>
      <c r="G42" s="371"/>
      <c r="H42" s="371"/>
      <c r="I42" s="371"/>
      <c r="J42" s="371"/>
      <c r="K42" s="11"/>
      <c r="L42" s="389" t="s">
        <v>921</v>
      </c>
      <c r="M42" s="389"/>
      <c r="N42" s="389"/>
      <c r="O42" s="389"/>
      <c r="P42" s="389"/>
      <c r="Q42" s="389"/>
      <c r="R42" s="389"/>
      <c r="S42" s="389"/>
      <c r="T42" s="389"/>
      <c r="U42" s="389"/>
      <c r="V42" s="389"/>
      <c r="W42" s="389"/>
      <c r="X42" s="389"/>
      <c r="Y42" s="389"/>
      <c r="Z42" s="389"/>
      <c r="AA42" s="389"/>
      <c r="AB42" s="389"/>
      <c r="AC42" s="389"/>
      <c r="AD42" s="389"/>
      <c r="AE42" s="389"/>
      <c r="AF42" s="389"/>
      <c r="AG42" s="389"/>
      <c r="AH42" s="389"/>
      <c r="AI42" s="389"/>
      <c r="AJ42" s="389"/>
      <c r="AK42" s="389"/>
      <c r="AL42" s="389"/>
      <c r="AM42" s="389"/>
      <c r="AN42" s="389"/>
      <c r="AO42" s="389"/>
      <c r="AP42" s="389"/>
      <c r="AQ42" s="389"/>
      <c r="AR42" s="389"/>
      <c r="AS42" s="389"/>
      <c r="AT42" s="389"/>
      <c r="AU42" s="389"/>
      <c r="AV42" s="389"/>
      <c r="AW42" s="389"/>
      <c r="AX42" s="389"/>
      <c r="AY42" s="389"/>
      <c r="AZ42" s="389"/>
      <c r="BA42" s="389"/>
      <c r="BB42" s="389"/>
      <c r="BC42" s="389"/>
      <c r="BD42" s="390"/>
      <c r="BE42" s="391"/>
      <c r="BF42" s="391"/>
      <c r="BG42" s="391"/>
      <c r="BH42" s="391"/>
      <c r="BI42" s="391"/>
      <c r="BJ42" s="391"/>
      <c r="BK42" s="391"/>
      <c r="BL42" s="391"/>
      <c r="BM42" s="391"/>
      <c r="BN42" s="391"/>
      <c r="BO42" s="391"/>
      <c r="BP42" s="391"/>
      <c r="BQ42" s="391"/>
      <c r="BR42" s="391"/>
      <c r="BS42" s="391"/>
      <c r="BT42" s="376">
        <v>0</v>
      </c>
      <c r="BU42" s="377"/>
      <c r="BV42" s="377"/>
      <c r="BW42" s="377"/>
      <c r="BX42" s="377"/>
      <c r="BY42" s="377"/>
      <c r="BZ42" s="377"/>
      <c r="CA42" s="377"/>
      <c r="CB42" s="377"/>
      <c r="CC42" s="377"/>
      <c r="CD42" s="377"/>
      <c r="CE42" s="377"/>
      <c r="CF42" s="377"/>
      <c r="CG42" s="377"/>
      <c r="CH42" s="377"/>
      <c r="CI42" s="377"/>
      <c r="CJ42" s="378"/>
      <c r="CK42" s="376">
        <v>0</v>
      </c>
      <c r="CL42" s="377"/>
      <c r="CM42" s="377"/>
      <c r="CN42" s="377"/>
      <c r="CO42" s="377"/>
      <c r="CP42" s="377"/>
      <c r="CQ42" s="377"/>
      <c r="CR42" s="377"/>
      <c r="CS42" s="377"/>
      <c r="CT42" s="377"/>
      <c r="CU42" s="377"/>
      <c r="CV42" s="377"/>
      <c r="CW42" s="377"/>
      <c r="CX42" s="377"/>
      <c r="CY42" s="377"/>
      <c r="CZ42" s="377"/>
      <c r="DA42" s="378"/>
    </row>
    <row r="43" spans="1:105" s="10" customFormat="1" ht="30" hidden="1" customHeight="1" x14ac:dyDescent="0.2">
      <c r="A43" s="371" t="s">
        <v>90</v>
      </c>
      <c r="B43" s="371"/>
      <c r="C43" s="371"/>
      <c r="D43" s="371"/>
      <c r="E43" s="371"/>
      <c r="F43" s="371"/>
      <c r="G43" s="371"/>
      <c r="H43" s="371"/>
      <c r="I43" s="371"/>
      <c r="J43" s="371"/>
      <c r="K43" s="11"/>
      <c r="L43" s="389" t="s">
        <v>922</v>
      </c>
      <c r="M43" s="389"/>
      <c r="N43" s="389"/>
      <c r="O43" s="389"/>
      <c r="P43" s="389"/>
      <c r="Q43" s="389"/>
      <c r="R43" s="389"/>
      <c r="S43" s="389"/>
      <c r="T43" s="389"/>
      <c r="U43" s="389"/>
      <c r="V43" s="389"/>
      <c r="W43" s="389"/>
      <c r="X43" s="389"/>
      <c r="Y43" s="389"/>
      <c r="Z43" s="389"/>
      <c r="AA43" s="389"/>
      <c r="AB43" s="389"/>
      <c r="AC43" s="389"/>
      <c r="AD43" s="389"/>
      <c r="AE43" s="389"/>
      <c r="AF43" s="389"/>
      <c r="AG43" s="389"/>
      <c r="AH43" s="389"/>
      <c r="AI43" s="389"/>
      <c r="AJ43" s="389"/>
      <c r="AK43" s="389"/>
      <c r="AL43" s="389"/>
      <c r="AM43" s="389"/>
      <c r="AN43" s="389"/>
      <c r="AO43" s="389"/>
      <c r="AP43" s="389"/>
      <c r="AQ43" s="389"/>
      <c r="AR43" s="389"/>
      <c r="AS43" s="389"/>
      <c r="AT43" s="389"/>
      <c r="AU43" s="389"/>
      <c r="AV43" s="389"/>
      <c r="AW43" s="389"/>
      <c r="AX43" s="389"/>
      <c r="AY43" s="389"/>
      <c r="AZ43" s="389"/>
      <c r="BA43" s="389"/>
      <c r="BB43" s="389"/>
      <c r="BC43" s="389"/>
      <c r="BD43" s="390"/>
      <c r="BE43" s="391"/>
      <c r="BF43" s="391"/>
      <c r="BG43" s="391"/>
      <c r="BH43" s="391"/>
      <c r="BI43" s="391"/>
      <c r="BJ43" s="391"/>
      <c r="BK43" s="391"/>
      <c r="BL43" s="391"/>
      <c r="BM43" s="391"/>
      <c r="BN43" s="391"/>
      <c r="BO43" s="391"/>
      <c r="BP43" s="391"/>
      <c r="BQ43" s="391"/>
      <c r="BR43" s="391"/>
      <c r="BS43" s="391"/>
      <c r="BT43" s="376">
        <v>0</v>
      </c>
      <c r="BU43" s="377"/>
      <c r="BV43" s="377"/>
      <c r="BW43" s="377"/>
      <c r="BX43" s="377"/>
      <c r="BY43" s="377"/>
      <c r="BZ43" s="377"/>
      <c r="CA43" s="377"/>
      <c r="CB43" s="377"/>
      <c r="CC43" s="377"/>
      <c r="CD43" s="377"/>
      <c r="CE43" s="377"/>
      <c r="CF43" s="377"/>
      <c r="CG43" s="377"/>
      <c r="CH43" s="377"/>
      <c r="CI43" s="377"/>
      <c r="CJ43" s="378"/>
      <c r="CK43" s="376">
        <v>0</v>
      </c>
      <c r="CL43" s="377"/>
      <c r="CM43" s="377"/>
      <c r="CN43" s="377"/>
      <c r="CO43" s="377"/>
      <c r="CP43" s="377"/>
      <c r="CQ43" s="377"/>
      <c r="CR43" s="377"/>
      <c r="CS43" s="377"/>
      <c r="CT43" s="377"/>
      <c r="CU43" s="377"/>
      <c r="CV43" s="377"/>
      <c r="CW43" s="377"/>
      <c r="CX43" s="377"/>
      <c r="CY43" s="377"/>
      <c r="CZ43" s="377"/>
      <c r="DA43" s="378"/>
    </row>
    <row r="44" spans="1:105" s="10" customFormat="1" ht="60" hidden="1" customHeight="1" x14ac:dyDescent="0.2">
      <c r="A44" s="371" t="s">
        <v>91</v>
      </c>
      <c r="B44" s="371"/>
      <c r="C44" s="371"/>
      <c r="D44" s="371"/>
      <c r="E44" s="371"/>
      <c r="F44" s="371"/>
      <c r="G44" s="371"/>
      <c r="H44" s="371"/>
      <c r="I44" s="371"/>
      <c r="J44" s="371"/>
      <c r="K44" s="11"/>
      <c r="L44" s="389" t="s">
        <v>923</v>
      </c>
      <c r="M44" s="389"/>
      <c r="N44" s="389"/>
      <c r="O44" s="389"/>
      <c r="P44" s="389"/>
      <c r="Q44" s="389"/>
      <c r="R44" s="389"/>
      <c r="S44" s="389"/>
      <c r="T44" s="389"/>
      <c r="U44" s="389"/>
      <c r="V44" s="389"/>
      <c r="W44" s="389"/>
      <c r="X44" s="389"/>
      <c r="Y44" s="389"/>
      <c r="Z44" s="389"/>
      <c r="AA44" s="389"/>
      <c r="AB44" s="389"/>
      <c r="AC44" s="389"/>
      <c r="AD44" s="389"/>
      <c r="AE44" s="389"/>
      <c r="AF44" s="389"/>
      <c r="AG44" s="389"/>
      <c r="AH44" s="389"/>
      <c r="AI44" s="389"/>
      <c r="AJ44" s="389"/>
      <c r="AK44" s="389"/>
      <c r="AL44" s="389"/>
      <c r="AM44" s="389"/>
      <c r="AN44" s="389"/>
      <c r="AO44" s="389"/>
      <c r="AP44" s="389"/>
      <c r="AQ44" s="389"/>
      <c r="AR44" s="389"/>
      <c r="AS44" s="389"/>
      <c r="AT44" s="389"/>
      <c r="AU44" s="389"/>
      <c r="AV44" s="389"/>
      <c r="AW44" s="389"/>
      <c r="AX44" s="389"/>
      <c r="AY44" s="389"/>
      <c r="AZ44" s="389"/>
      <c r="BA44" s="389"/>
      <c r="BB44" s="389"/>
      <c r="BC44" s="389"/>
      <c r="BD44" s="390"/>
      <c r="BE44" s="391"/>
      <c r="BF44" s="391"/>
      <c r="BG44" s="391"/>
      <c r="BH44" s="391"/>
      <c r="BI44" s="391"/>
      <c r="BJ44" s="391"/>
      <c r="BK44" s="391"/>
      <c r="BL44" s="391"/>
      <c r="BM44" s="391"/>
      <c r="BN44" s="391"/>
      <c r="BO44" s="391"/>
      <c r="BP44" s="391"/>
      <c r="BQ44" s="391"/>
      <c r="BR44" s="391"/>
      <c r="BS44" s="391"/>
      <c r="BT44" s="376">
        <v>0</v>
      </c>
      <c r="BU44" s="377"/>
      <c r="BV44" s="377"/>
      <c r="BW44" s="377"/>
      <c r="BX44" s="377"/>
      <c r="BY44" s="377"/>
      <c r="BZ44" s="377"/>
      <c r="CA44" s="377"/>
      <c r="CB44" s="377"/>
      <c r="CC44" s="377"/>
      <c r="CD44" s="377"/>
      <c r="CE44" s="377"/>
      <c r="CF44" s="377"/>
      <c r="CG44" s="377"/>
      <c r="CH44" s="377"/>
      <c r="CI44" s="377"/>
      <c r="CJ44" s="378"/>
      <c r="CK44" s="376">
        <v>0</v>
      </c>
      <c r="CL44" s="377"/>
      <c r="CM44" s="377"/>
      <c r="CN44" s="377"/>
      <c r="CO44" s="377"/>
      <c r="CP44" s="377"/>
      <c r="CQ44" s="377"/>
      <c r="CR44" s="377"/>
      <c r="CS44" s="377"/>
      <c r="CT44" s="377"/>
      <c r="CU44" s="377"/>
      <c r="CV44" s="377"/>
      <c r="CW44" s="377"/>
      <c r="CX44" s="377"/>
      <c r="CY44" s="377"/>
      <c r="CZ44" s="377"/>
      <c r="DA44" s="378"/>
    </row>
    <row r="45" spans="1:105" s="10" customFormat="1" ht="45" hidden="1" customHeight="1" x14ac:dyDescent="0.2">
      <c r="A45" s="371" t="s">
        <v>92</v>
      </c>
      <c r="B45" s="371"/>
      <c r="C45" s="371"/>
      <c r="D45" s="371"/>
      <c r="E45" s="371"/>
      <c r="F45" s="371"/>
      <c r="G45" s="371"/>
      <c r="H45" s="371"/>
      <c r="I45" s="371"/>
      <c r="J45" s="371"/>
      <c r="K45" s="11"/>
      <c r="L45" s="389" t="s">
        <v>924</v>
      </c>
      <c r="M45" s="389"/>
      <c r="N45" s="389"/>
      <c r="O45" s="389"/>
      <c r="P45" s="389"/>
      <c r="Q45" s="389"/>
      <c r="R45" s="389"/>
      <c r="S45" s="389"/>
      <c r="T45" s="389"/>
      <c r="U45" s="389"/>
      <c r="V45" s="389"/>
      <c r="W45" s="389"/>
      <c r="X45" s="389"/>
      <c r="Y45" s="389"/>
      <c r="Z45" s="389"/>
      <c r="AA45" s="389"/>
      <c r="AB45" s="389"/>
      <c r="AC45" s="389"/>
      <c r="AD45" s="389"/>
      <c r="AE45" s="389"/>
      <c r="AF45" s="389"/>
      <c r="AG45" s="389"/>
      <c r="AH45" s="389"/>
      <c r="AI45" s="389"/>
      <c r="AJ45" s="389"/>
      <c r="AK45" s="389"/>
      <c r="AL45" s="389"/>
      <c r="AM45" s="389"/>
      <c r="AN45" s="389"/>
      <c r="AO45" s="389"/>
      <c r="AP45" s="389"/>
      <c r="AQ45" s="389"/>
      <c r="AR45" s="389"/>
      <c r="AS45" s="389"/>
      <c r="AT45" s="389"/>
      <c r="AU45" s="389"/>
      <c r="AV45" s="389"/>
      <c r="AW45" s="389"/>
      <c r="AX45" s="389"/>
      <c r="AY45" s="389"/>
      <c r="AZ45" s="389"/>
      <c r="BA45" s="389"/>
      <c r="BB45" s="389"/>
      <c r="BC45" s="389"/>
      <c r="BD45" s="390"/>
      <c r="BE45" s="391"/>
      <c r="BF45" s="391"/>
      <c r="BG45" s="391"/>
      <c r="BH45" s="391"/>
      <c r="BI45" s="391"/>
      <c r="BJ45" s="391"/>
      <c r="BK45" s="391"/>
      <c r="BL45" s="391"/>
      <c r="BM45" s="391"/>
      <c r="BN45" s="391"/>
      <c r="BO45" s="391"/>
      <c r="BP45" s="391"/>
      <c r="BQ45" s="391"/>
      <c r="BR45" s="391"/>
      <c r="BS45" s="391"/>
      <c r="BT45" s="376">
        <v>0</v>
      </c>
      <c r="BU45" s="377"/>
      <c r="BV45" s="377"/>
      <c r="BW45" s="377"/>
      <c r="BX45" s="377"/>
      <c r="BY45" s="377"/>
      <c r="BZ45" s="377"/>
      <c r="CA45" s="377"/>
      <c r="CB45" s="377"/>
      <c r="CC45" s="377"/>
      <c r="CD45" s="377"/>
      <c r="CE45" s="377"/>
      <c r="CF45" s="377"/>
      <c r="CG45" s="377"/>
      <c r="CH45" s="377"/>
      <c r="CI45" s="377"/>
      <c r="CJ45" s="378"/>
      <c r="CK45" s="376">
        <v>0</v>
      </c>
      <c r="CL45" s="377"/>
      <c r="CM45" s="377"/>
      <c r="CN45" s="377"/>
      <c r="CO45" s="377"/>
      <c r="CP45" s="377"/>
      <c r="CQ45" s="377"/>
      <c r="CR45" s="377"/>
      <c r="CS45" s="377"/>
      <c r="CT45" s="377"/>
      <c r="CU45" s="377"/>
      <c r="CV45" s="377"/>
      <c r="CW45" s="377"/>
      <c r="CX45" s="377"/>
      <c r="CY45" s="377"/>
      <c r="CZ45" s="377"/>
      <c r="DA45" s="378"/>
    </row>
    <row r="46" spans="1:105" s="10" customFormat="1" ht="60" hidden="1" customHeight="1" x14ac:dyDescent="0.2">
      <c r="A46" s="371" t="s">
        <v>94</v>
      </c>
      <c r="B46" s="371"/>
      <c r="C46" s="371"/>
      <c r="D46" s="371"/>
      <c r="E46" s="371"/>
      <c r="F46" s="371"/>
      <c r="G46" s="371"/>
      <c r="H46" s="371"/>
      <c r="I46" s="371"/>
      <c r="J46" s="371"/>
      <c r="K46" s="11"/>
      <c r="L46" s="389" t="s">
        <v>925</v>
      </c>
      <c r="M46" s="389"/>
      <c r="N46" s="389"/>
      <c r="O46" s="389"/>
      <c r="P46" s="389"/>
      <c r="Q46" s="389"/>
      <c r="R46" s="389"/>
      <c r="S46" s="389"/>
      <c r="T46" s="389"/>
      <c r="U46" s="389"/>
      <c r="V46" s="389"/>
      <c r="W46" s="389"/>
      <c r="X46" s="389"/>
      <c r="Y46" s="389"/>
      <c r="Z46" s="389"/>
      <c r="AA46" s="389"/>
      <c r="AB46" s="389"/>
      <c r="AC46" s="389"/>
      <c r="AD46" s="389"/>
      <c r="AE46" s="389"/>
      <c r="AF46" s="389"/>
      <c r="AG46" s="389"/>
      <c r="AH46" s="389"/>
      <c r="AI46" s="389"/>
      <c r="AJ46" s="389"/>
      <c r="AK46" s="389"/>
      <c r="AL46" s="389"/>
      <c r="AM46" s="389"/>
      <c r="AN46" s="389"/>
      <c r="AO46" s="389"/>
      <c r="AP46" s="389"/>
      <c r="AQ46" s="389"/>
      <c r="AR46" s="389"/>
      <c r="AS46" s="389"/>
      <c r="AT46" s="389"/>
      <c r="AU46" s="389"/>
      <c r="AV46" s="389"/>
      <c r="AW46" s="389"/>
      <c r="AX46" s="389"/>
      <c r="AY46" s="389"/>
      <c r="AZ46" s="389"/>
      <c r="BA46" s="389"/>
      <c r="BB46" s="389"/>
      <c r="BC46" s="389"/>
      <c r="BD46" s="390"/>
      <c r="BE46" s="391"/>
      <c r="BF46" s="391"/>
      <c r="BG46" s="391"/>
      <c r="BH46" s="391"/>
      <c r="BI46" s="391"/>
      <c r="BJ46" s="391"/>
      <c r="BK46" s="391"/>
      <c r="BL46" s="391"/>
      <c r="BM46" s="391"/>
      <c r="BN46" s="391"/>
      <c r="BO46" s="391"/>
      <c r="BP46" s="391"/>
      <c r="BQ46" s="391"/>
      <c r="BR46" s="391"/>
      <c r="BS46" s="391"/>
      <c r="BT46" s="376">
        <v>0</v>
      </c>
      <c r="BU46" s="377"/>
      <c r="BV46" s="377"/>
      <c r="BW46" s="377"/>
      <c r="BX46" s="377"/>
      <c r="BY46" s="377"/>
      <c r="BZ46" s="377"/>
      <c r="CA46" s="377"/>
      <c r="CB46" s="377"/>
      <c r="CC46" s="377"/>
      <c r="CD46" s="377"/>
      <c r="CE46" s="377"/>
      <c r="CF46" s="377"/>
      <c r="CG46" s="377"/>
      <c r="CH46" s="377"/>
      <c r="CI46" s="377"/>
      <c r="CJ46" s="378"/>
      <c r="CK46" s="376">
        <v>0</v>
      </c>
      <c r="CL46" s="377"/>
      <c r="CM46" s="377"/>
      <c r="CN46" s="377"/>
      <c r="CO46" s="377"/>
      <c r="CP46" s="377"/>
      <c r="CQ46" s="377"/>
      <c r="CR46" s="377"/>
      <c r="CS46" s="377"/>
      <c r="CT46" s="377"/>
      <c r="CU46" s="377"/>
      <c r="CV46" s="377"/>
      <c r="CW46" s="377"/>
      <c r="CX46" s="377"/>
      <c r="CY46" s="377"/>
      <c r="CZ46" s="377"/>
      <c r="DA46" s="378"/>
    </row>
    <row r="47" spans="1:105" s="10" customFormat="1" ht="88.5" hidden="1" customHeight="1" x14ac:dyDescent="0.2">
      <c r="A47" s="371" t="s">
        <v>95</v>
      </c>
      <c r="B47" s="371"/>
      <c r="C47" s="371"/>
      <c r="D47" s="371"/>
      <c r="E47" s="371"/>
      <c r="F47" s="371"/>
      <c r="G47" s="371"/>
      <c r="H47" s="371"/>
      <c r="I47" s="371"/>
      <c r="J47" s="371"/>
      <c r="K47" s="11"/>
      <c r="L47" s="389" t="s">
        <v>926</v>
      </c>
      <c r="M47" s="389"/>
      <c r="N47" s="389"/>
      <c r="O47" s="389"/>
      <c r="P47" s="389"/>
      <c r="Q47" s="389"/>
      <c r="R47" s="389"/>
      <c r="S47" s="389"/>
      <c r="T47" s="389"/>
      <c r="U47" s="389"/>
      <c r="V47" s="389"/>
      <c r="W47" s="389"/>
      <c r="X47" s="389"/>
      <c r="Y47" s="389"/>
      <c r="Z47" s="389"/>
      <c r="AA47" s="389"/>
      <c r="AB47" s="389"/>
      <c r="AC47" s="389"/>
      <c r="AD47" s="389"/>
      <c r="AE47" s="389"/>
      <c r="AF47" s="389"/>
      <c r="AG47" s="389"/>
      <c r="AH47" s="389"/>
      <c r="AI47" s="389"/>
      <c r="AJ47" s="389"/>
      <c r="AK47" s="389"/>
      <c r="AL47" s="389"/>
      <c r="AM47" s="389"/>
      <c r="AN47" s="389"/>
      <c r="AO47" s="389"/>
      <c r="AP47" s="389"/>
      <c r="AQ47" s="389"/>
      <c r="AR47" s="389"/>
      <c r="AS47" s="389"/>
      <c r="AT47" s="389"/>
      <c r="AU47" s="389"/>
      <c r="AV47" s="389"/>
      <c r="AW47" s="389"/>
      <c r="AX47" s="389"/>
      <c r="AY47" s="389"/>
      <c r="AZ47" s="389"/>
      <c r="BA47" s="389"/>
      <c r="BB47" s="389"/>
      <c r="BC47" s="389"/>
      <c r="BD47" s="390"/>
      <c r="BE47" s="391"/>
      <c r="BF47" s="391"/>
      <c r="BG47" s="391"/>
      <c r="BH47" s="391"/>
      <c r="BI47" s="391"/>
      <c r="BJ47" s="391"/>
      <c r="BK47" s="391"/>
      <c r="BL47" s="391"/>
      <c r="BM47" s="391"/>
      <c r="BN47" s="391"/>
      <c r="BO47" s="391"/>
      <c r="BP47" s="391"/>
      <c r="BQ47" s="391"/>
      <c r="BR47" s="391"/>
      <c r="BS47" s="391"/>
      <c r="BT47" s="376">
        <v>0</v>
      </c>
      <c r="BU47" s="377"/>
      <c r="BV47" s="377"/>
      <c r="BW47" s="377"/>
      <c r="BX47" s="377"/>
      <c r="BY47" s="377"/>
      <c r="BZ47" s="377"/>
      <c r="CA47" s="377"/>
      <c r="CB47" s="377"/>
      <c r="CC47" s="377"/>
      <c r="CD47" s="377"/>
      <c r="CE47" s="377"/>
      <c r="CF47" s="377"/>
      <c r="CG47" s="377"/>
      <c r="CH47" s="377"/>
      <c r="CI47" s="377"/>
      <c r="CJ47" s="378"/>
      <c r="CK47" s="376">
        <v>0</v>
      </c>
      <c r="CL47" s="377"/>
      <c r="CM47" s="377"/>
      <c r="CN47" s="377"/>
      <c r="CO47" s="377"/>
      <c r="CP47" s="377"/>
      <c r="CQ47" s="377"/>
      <c r="CR47" s="377"/>
      <c r="CS47" s="377"/>
      <c r="CT47" s="377"/>
      <c r="CU47" s="377"/>
      <c r="CV47" s="377"/>
      <c r="CW47" s="377"/>
      <c r="CX47" s="377"/>
      <c r="CY47" s="377"/>
      <c r="CZ47" s="377"/>
      <c r="DA47" s="378"/>
    </row>
    <row r="48" spans="1:105" s="10" customFormat="1" ht="88.5" hidden="1" customHeight="1" x14ac:dyDescent="0.2">
      <c r="A48" s="371" t="s">
        <v>100</v>
      </c>
      <c r="B48" s="371"/>
      <c r="C48" s="371"/>
      <c r="D48" s="371"/>
      <c r="E48" s="371"/>
      <c r="F48" s="371"/>
      <c r="G48" s="371"/>
      <c r="H48" s="371"/>
      <c r="I48" s="371"/>
      <c r="J48" s="371"/>
      <c r="K48" s="11"/>
      <c r="L48" s="389" t="s">
        <v>927</v>
      </c>
      <c r="M48" s="389"/>
      <c r="N48" s="389"/>
      <c r="O48" s="389"/>
      <c r="P48" s="389"/>
      <c r="Q48" s="389"/>
      <c r="R48" s="389"/>
      <c r="S48" s="389"/>
      <c r="T48" s="389"/>
      <c r="U48" s="389"/>
      <c r="V48" s="389"/>
      <c r="W48" s="389"/>
      <c r="X48" s="389"/>
      <c r="Y48" s="389"/>
      <c r="Z48" s="389"/>
      <c r="AA48" s="389"/>
      <c r="AB48" s="389"/>
      <c r="AC48" s="389"/>
      <c r="AD48" s="389"/>
      <c r="AE48" s="389"/>
      <c r="AF48" s="389"/>
      <c r="AG48" s="389"/>
      <c r="AH48" s="389"/>
      <c r="AI48" s="389"/>
      <c r="AJ48" s="389"/>
      <c r="AK48" s="389"/>
      <c r="AL48" s="389"/>
      <c r="AM48" s="389"/>
      <c r="AN48" s="389"/>
      <c r="AO48" s="389"/>
      <c r="AP48" s="389"/>
      <c r="AQ48" s="389"/>
      <c r="AR48" s="389"/>
      <c r="AS48" s="389"/>
      <c r="AT48" s="389"/>
      <c r="AU48" s="389"/>
      <c r="AV48" s="389"/>
      <c r="AW48" s="389"/>
      <c r="AX48" s="389"/>
      <c r="AY48" s="389"/>
      <c r="AZ48" s="389"/>
      <c r="BA48" s="389"/>
      <c r="BB48" s="389"/>
      <c r="BC48" s="389"/>
      <c r="BD48" s="390"/>
      <c r="BE48" s="391"/>
      <c r="BF48" s="391"/>
      <c r="BG48" s="391"/>
      <c r="BH48" s="391"/>
      <c r="BI48" s="391"/>
      <c r="BJ48" s="391"/>
      <c r="BK48" s="391"/>
      <c r="BL48" s="391"/>
      <c r="BM48" s="391"/>
      <c r="BN48" s="391"/>
      <c r="BO48" s="391"/>
      <c r="BP48" s="391"/>
      <c r="BQ48" s="391"/>
      <c r="BR48" s="391"/>
      <c r="BS48" s="391"/>
      <c r="BT48" s="376">
        <v>0</v>
      </c>
      <c r="BU48" s="377"/>
      <c r="BV48" s="377"/>
      <c r="BW48" s="377"/>
      <c r="BX48" s="377"/>
      <c r="BY48" s="377"/>
      <c r="BZ48" s="377"/>
      <c r="CA48" s="377"/>
      <c r="CB48" s="377"/>
      <c r="CC48" s="377"/>
      <c r="CD48" s="377"/>
      <c r="CE48" s="377"/>
      <c r="CF48" s="377"/>
      <c r="CG48" s="377"/>
      <c r="CH48" s="377"/>
      <c r="CI48" s="377"/>
      <c r="CJ48" s="378"/>
      <c r="CK48" s="376">
        <v>0</v>
      </c>
      <c r="CL48" s="377"/>
      <c r="CM48" s="377"/>
      <c r="CN48" s="377"/>
      <c r="CO48" s="377"/>
      <c r="CP48" s="377"/>
      <c r="CQ48" s="377"/>
      <c r="CR48" s="377"/>
      <c r="CS48" s="377"/>
      <c r="CT48" s="377"/>
      <c r="CU48" s="377"/>
      <c r="CV48" s="377"/>
      <c r="CW48" s="377"/>
      <c r="CX48" s="377"/>
      <c r="CY48" s="377"/>
      <c r="CZ48" s="377"/>
      <c r="DA48" s="378"/>
    </row>
    <row r="49" spans="1:105" s="10" customFormat="1" ht="60" hidden="1" customHeight="1" x14ac:dyDescent="0.2">
      <c r="A49" s="371" t="s">
        <v>101</v>
      </c>
      <c r="B49" s="371"/>
      <c r="C49" s="371"/>
      <c r="D49" s="371"/>
      <c r="E49" s="371"/>
      <c r="F49" s="371"/>
      <c r="G49" s="371"/>
      <c r="H49" s="371"/>
      <c r="I49" s="371"/>
      <c r="J49" s="371"/>
      <c r="K49" s="11"/>
      <c r="L49" s="389" t="s">
        <v>928</v>
      </c>
      <c r="M49" s="389"/>
      <c r="N49" s="389"/>
      <c r="O49" s="389"/>
      <c r="P49" s="389"/>
      <c r="Q49" s="389"/>
      <c r="R49" s="389"/>
      <c r="S49" s="389"/>
      <c r="T49" s="389"/>
      <c r="U49" s="389"/>
      <c r="V49" s="389"/>
      <c r="W49" s="389"/>
      <c r="X49" s="389"/>
      <c r="Y49" s="389"/>
      <c r="Z49" s="389"/>
      <c r="AA49" s="389"/>
      <c r="AB49" s="389"/>
      <c r="AC49" s="389"/>
      <c r="AD49" s="389"/>
      <c r="AE49" s="389"/>
      <c r="AF49" s="389"/>
      <c r="AG49" s="389"/>
      <c r="AH49" s="389"/>
      <c r="AI49" s="389"/>
      <c r="AJ49" s="389"/>
      <c r="AK49" s="389"/>
      <c r="AL49" s="389"/>
      <c r="AM49" s="389"/>
      <c r="AN49" s="389"/>
      <c r="AO49" s="389"/>
      <c r="AP49" s="389"/>
      <c r="AQ49" s="389"/>
      <c r="AR49" s="389"/>
      <c r="AS49" s="389"/>
      <c r="AT49" s="389"/>
      <c r="AU49" s="389"/>
      <c r="AV49" s="389"/>
      <c r="AW49" s="389"/>
      <c r="AX49" s="389"/>
      <c r="AY49" s="389"/>
      <c r="AZ49" s="389"/>
      <c r="BA49" s="389"/>
      <c r="BB49" s="389"/>
      <c r="BC49" s="389"/>
      <c r="BD49" s="390"/>
      <c r="BE49" s="391"/>
      <c r="BF49" s="391"/>
      <c r="BG49" s="391"/>
      <c r="BH49" s="391"/>
      <c r="BI49" s="391"/>
      <c r="BJ49" s="391"/>
      <c r="BK49" s="391"/>
      <c r="BL49" s="391"/>
      <c r="BM49" s="391"/>
      <c r="BN49" s="391"/>
      <c r="BO49" s="391"/>
      <c r="BP49" s="391"/>
      <c r="BQ49" s="391"/>
      <c r="BR49" s="391"/>
      <c r="BS49" s="391"/>
      <c r="BT49" s="376">
        <v>0</v>
      </c>
      <c r="BU49" s="377"/>
      <c r="BV49" s="377"/>
      <c r="BW49" s="377"/>
      <c r="BX49" s="377"/>
      <c r="BY49" s="377"/>
      <c r="BZ49" s="377"/>
      <c r="CA49" s="377"/>
      <c r="CB49" s="377"/>
      <c r="CC49" s="377"/>
      <c r="CD49" s="377"/>
      <c r="CE49" s="377"/>
      <c r="CF49" s="377"/>
      <c r="CG49" s="377"/>
      <c r="CH49" s="377"/>
      <c r="CI49" s="377"/>
      <c r="CJ49" s="378"/>
      <c r="CK49" s="376">
        <v>0</v>
      </c>
      <c r="CL49" s="377"/>
      <c r="CM49" s="377"/>
      <c r="CN49" s="377"/>
      <c r="CO49" s="377"/>
      <c r="CP49" s="377"/>
      <c r="CQ49" s="377"/>
      <c r="CR49" s="377"/>
      <c r="CS49" s="377"/>
      <c r="CT49" s="377"/>
      <c r="CU49" s="377"/>
      <c r="CV49" s="377"/>
      <c r="CW49" s="377"/>
      <c r="CX49" s="377"/>
      <c r="CY49" s="377"/>
      <c r="CZ49" s="377"/>
      <c r="DA49" s="378"/>
    </row>
    <row r="50" spans="1:105" s="10" customFormat="1" ht="60" hidden="1" customHeight="1" x14ac:dyDescent="0.2">
      <c r="A50" s="371" t="s">
        <v>102</v>
      </c>
      <c r="B50" s="371"/>
      <c r="C50" s="371"/>
      <c r="D50" s="371"/>
      <c r="E50" s="371"/>
      <c r="F50" s="371"/>
      <c r="G50" s="371"/>
      <c r="H50" s="371"/>
      <c r="I50" s="371"/>
      <c r="J50" s="371"/>
      <c r="K50" s="11"/>
      <c r="L50" s="389" t="s">
        <v>929</v>
      </c>
      <c r="M50" s="389"/>
      <c r="N50" s="389"/>
      <c r="O50" s="389"/>
      <c r="P50" s="389"/>
      <c r="Q50" s="389"/>
      <c r="R50" s="389"/>
      <c r="S50" s="389"/>
      <c r="T50" s="389"/>
      <c r="U50" s="389"/>
      <c r="V50" s="389"/>
      <c r="W50" s="389"/>
      <c r="X50" s="389"/>
      <c r="Y50" s="389"/>
      <c r="Z50" s="389"/>
      <c r="AA50" s="389"/>
      <c r="AB50" s="389"/>
      <c r="AC50" s="389"/>
      <c r="AD50" s="389"/>
      <c r="AE50" s="389"/>
      <c r="AF50" s="389"/>
      <c r="AG50" s="389"/>
      <c r="AH50" s="389"/>
      <c r="AI50" s="389"/>
      <c r="AJ50" s="389"/>
      <c r="AK50" s="389"/>
      <c r="AL50" s="389"/>
      <c r="AM50" s="389"/>
      <c r="AN50" s="389"/>
      <c r="AO50" s="389"/>
      <c r="AP50" s="389"/>
      <c r="AQ50" s="389"/>
      <c r="AR50" s="389"/>
      <c r="AS50" s="389"/>
      <c r="AT50" s="389"/>
      <c r="AU50" s="389"/>
      <c r="AV50" s="389"/>
      <c r="AW50" s="389"/>
      <c r="AX50" s="389"/>
      <c r="AY50" s="389"/>
      <c r="AZ50" s="389"/>
      <c r="BA50" s="389"/>
      <c r="BB50" s="389"/>
      <c r="BC50" s="389"/>
      <c r="BD50" s="390"/>
      <c r="BE50" s="391"/>
      <c r="BF50" s="391"/>
      <c r="BG50" s="391"/>
      <c r="BH50" s="391"/>
      <c r="BI50" s="391"/>
      <c r="BJ50" s="391"/>
      <c r="BK50" s="391"/>
      <c r="BL50" s="391"/>
      <c r="BM50" s="391"/>
      <c r="BN50" s="391"/>
      <c r="BO50" s="391"/>
      <c r="BP50" s="391"/>
      <c r="BQ50" s="391"/>
      <c r="BR50" s="391"/>
      <c r="BS50" s="391"/>
      <c r="BT50" s="376">
        <v>0</v>
      </c>
      <c r="BU50" s="377"/>
      <c r="BV50" s="377"/>
      <c r="BW50" s="377"/>
      <c r="BX50" s="377"/>
      <c r="BY50" s="377"/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8"/>
      <c r="CK50" s="376">
        <v>0</v>
      </c>
      <c r="CL50" s="377"/>
      <c r="CM50" s="377"/>
      <c r="CN50" s="377"/>
      <c r="CO50" s="377"/>
      <c r="CP50" s="377"/>
      <c r="CQ50" s="377"/>
      <c r="CR50" s="377"/>
      <c r="CS50" s="377"/>
      <c r="CT50" s="377"/>
      <c r="CU50" s="377"/>
      <c r="CV50" s="377"/>
      <c r="CW50" s="377"/>
      <c r="CX50" s="377"/>
      <c r="CY50" s="377"/>
      <c r="CZ50" s="377"/>
      <c r="DA50" s="378"/>
    </row>
    <row r="51" spans="1:105" s="10" customFormat="1" ht="45" customHeight="1" x14ac:dyDescent="0.2">
      <c r="A51" s="371" t="s">
        <v>104</v>
      </c>
      <c r="B51" s="371"/>
      <c r="C51" s="371"/>
      <c r="D51" s="371"/>
      <c r="E51" s="371"/>
      <c r="F51" s="371"/>
      <c r="G51" s="371"/>
      <c r="H51" s="371"/>
      <c r="I51" s="371"/>
      <c r="J51" s="371"/>
      <c r="K51" s="11"/>
      <c r="L51" s="389" t="s">
        <v>930</v>
      </c>
      <c r="M51" s="389"/>
      <c r="N51" s="389"/>
      <c r="O51" s="389"/>
      <c r="P51" s="389"/>
      <c r="Q51" s="389"/>
      <c r="R51" s="389"/>
      <c r="S51" s="389"/>
      <c r="T51" s="389"/>
      <c r="U51" s="389"/>
      <c r="V51" s="389"/>
      <c r="W51" s="389"/>
      <c r="X51" s="389"/>
      <c r="Y51" s="389"/>
      <c r="Z51" s="389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389"/>
      <c r="AO51" s="389"/>
      <c r="AP51" s="389"/>
      <c r="AQ51" s="389"/>
      <c r="AR51" s="389"/>
      <c r="AS51" s="389"/>
      <c r="AT51" s="389"/>
      <c r="AU51" s="389"/>
      <c r="AV51" s="389"/>
      <c r="AW51" s="389"/>
      <c r="AX51" s="389"/>
      <c r="AY51" s="389"/>
      <c r="AZ51" s="389"/>
      <c r="BA51" s="389"/>
      <c r="BB51" s="389"/>
      <c r="BC51" s="389"/>
      <c r="BD51" s="390"/>
      <c r="BE51" s="391"/>
      <c r="BF51" s="391"/>
      <c r="BG51" s="391"/>
      <c r="BH51" s="391"/>
      <c r="BI51" s="391"/>
      <c r="BJ51" s="391"/>
      <c r="BK51" s="391"/>
      <c r="BL51" s="391"/>
      <c r="BM51" s="391"/>
      <c r="BN51" s="391"/>
      <c r="BO51" s="391"/>
      <c r="BP51" s="391"/>
      <c r="BQ51" s="391"/>
      <c r="BR51" s="391"/>
      <c r="BS51" s="391"/>
      <c r="BT51" s="376">
        <v>462522474.81999999</v>
      </c>
      <c r="BU51" s="377"/>
      <c r="BV51" s="377"/>
      <c r="BW51" s="377"/>
      <c r="BX51" s="377"/>
      <c r="BY51" s="377"/>
      <c r="BZ51" s="377"/>
      <c r="CA51" s="377"/>
      <c r="CB51" s="377"/>
      <c r="CC51" s="377"/>
      <c r="CD51" s="377"/>
      <c r="CE51" s="377"/>
      <c r="CF51" s="377"/>
      <c r="CG51" s="377"/>
      <c r="CH51" s="377"/>
      <c r="CI51" s="377"/>
      <c r="CJ51" s="378"/>
      <c r="CK51" s="553">
        <v>196700000</v>
      </c>
      <c r="CL51" s="554"/>
      <c r="CM51" s="554"/>
      <c r="CN51" s="554"/>
      <c r="CO51" s="554"/>
      <c r="CP51" s="554"/>
      <c r="CQ51" s="554"/>
      <c r="CR51" s="554"/>
      <c r="CS51" s="554"/>
      <c r="CT51" s="554"/>
      <c r="CU51" s="554"/>
      <c r="CV51" s="554"/>
      <c r="CW51" s="554"/>
      <c r="CX51" s="554"/>
      <c r="CY51" s="554"/>
      <c r="CZ51" s="554"/>
      <c r="DA51" s="555"/>
    </row>
    <row r="52" spans="1:105" s="10" customFormat="1" ht="45" customHeight="1" x14ac:dyDescent="0.2">
      <c r="A52" s="371" t="s">
        <v>97</v>
      </c>
      <c r="B52" s="371"/>
      <c r="C52" s="371"/>
      <c r="D52" s="371"/>
      <c r="E52" s="371"/>
      <c r="F52" s="371"/>
      <c r="G52" s="371"/>
      <c r="H52" s="371"/>
      <c r="I52" s="371"/>
      <c r="J52" s="371"/>
      <c r="K52" s="11"/>
      <c r="L52" s="389" t="s">
        <v>931</v>
      </c>
      <c r="M52" s="389"/>
      <c r="N52" s="389"/>
      <c r="O52" s="389"/>
      <c r="P52" s="389"/>
      <c r="Q52" s="389"/>
      <c r="R52" s="389"/>
      <c r="S52" s="389"/>
      <c r="T52" s="389"/>
      <c r="U52" s="389"/>
      <c r="V52" s="389"/>
      <c r="W52" s="389"/>
      <c r="X52" s="389"/>
      <c r="Y52" s="389"/>
      <c r="Z52" s="389"/>
      <c r="AA52" s="389"/>
      <c r="AB52" s="389"/>
      <c r="AC52" s="389"/>
      <c r="AD52" s="389"/>
      <c r="AE52" s="389"/>
      <c r="AF52" s="389"/>
      <c r="AG52" s="389"/>
      <c r="AH52" s="389"/>
      <c r="AI52" s="389"/>
      <c r="AJ52" s="389"/>
      <c r="AK52" s="389"/>
      <c r="AL52" s="389"/>
      <c r="AM52" s="389"/>
      <c r="AN52" s="389"/>
      <c r="AO52" s="389"/>
      <c r="AP52" s="389"/>
      <c r="AQ52" s="389"/>
      <c r="AR52" s="389"/>
      <c r="AS52" s="389"/>
      <c r="AT52" s="389"/>
      <c r="AU52" s="389"/>
      <c r="AV52" s="389"/>
      <c r="AW52" s="389"/>
      <c r="AX52" s="389"/>
      <c r="AY52" s="389"/>
      <c r="AZ52" s="389"/>
      <c r="BA52" s="389"/>
      <c r="BB52" s="389"/>
      <c r="BC52" s="389"/>
      <c r="BD52" s="390"/>
      <c r="BE52" s="391"/>
      <c r="BF52" s="391"/>
      <c r="BG52" s="391"/>
      <c r="BH52" s="391"/>
      <c r="BI52" s="391"/>
      <c r="BJ52" s="391"/>
      <c r="BK52" s="391"/>
      <c r="BL52" s="391"/>
      <c r="BM52" s="391"/>
      <c r="BN52" s="391"/>
      <c r="BO52" s="391"/>
      <c r="BP52" s="391"/>
      <c r="BQ52" s="391"/>
      <c r="BR52" s="391"/>
      <c r="BS52" s="391"/>
      <c r="BT52" s="376">
        <v>-461765474.81999999</v>
      </c>
      <c r="BU52" s="377"/>
      <c r="BV52" s="377"/>
      <c r="BW52" s="377"/>
      <c r="BX52" s="377"/>
      <c r="BY52" s="377"/>
      <c r="BZ52" s="377"/>
      <c r="CA52" s="377"/>
      <c r="CB52" s="377"/>
      <c r="CC52" s="377"/>
      <c r="CD52" s="377"/>
      <c r="CE52" s="377"/>
      <c r="CF52" s="377"/>
      <c r="CG52" s="377"/>
      <c r="CH52" s="377"/>
      <c r="CI52" s="377"/>
      <c r="CJ52" s="378"/>
      <c r="CK52" s="553">
        <v>-197200000</v>
      </c>
      <c r="CL52" s="554"/>
      <c r="CM52" s="554"/>
      <c r="CN52" s="554"/>
      <c r="CO52" s="554"/>
      <c r="CP52" s="554"/>
      <c r="CQ52" s="554"/>
      <c r="CR52" s="554"/>
      <c r="CS52" s="554"/>
      <c r="CT52" s="554"/>
      <c r="CU52" s="554"/>
      <c r="CV52" s="554"/>
      <c r="CW52" s="554"/>
      <c r="CX52" s="554"/>
      <c r="CY52" s="554"/>
      <c r="CZ52" s="554"/>
      <c r="DA52" s="555"/>
    </row>
    <row r="53" spans="1:105" s="10" customFormat="1" ht="30" hidden="1" customHeight="1" x14ac:dyDescent="0.2">
      <c r="A53" s="371" t="s">
        <v>98</v>
      </c>
      <c r="B53" s="371"/>
      <c r="C53" s="371"/>
      <c r="D53" s="371"/>
      <c r="E53" s="371"/>
      <c r="F53" s="371"/>
      <c r="G53" s="371"/>
      <c r="H53" s="371"/>
      <c r="I53" s="371"/>
      <c r="J53" s="371"/>
      <c r="K53" s="11"/>
      <c r="L53" s="389" t="s">
        <v>932</v>
      </c>
      <c r="M53" s="389"/>
      <c r="N53" s="389"/>
      <c r="O53" s="389"/>
      <c r="P53" s="389"/>
      <c r="Q53" s="389"/>
      <c r="R53" s="389"/>
      <c r="S53" s="389"/>
      <c r="T53" s="389"/>
      <c r="U53" s="389"/>
      <c r="V53" s="389"/>
      <c r="W53" s="389"/>
      <c r="X53" s="389"/>
      <c r="Y53" s="389"/>
      <c r="Z53" s="389"/>
      <c r="AA53" s="389"/>
      <c r="AB53" s="389"/>
      <c r="AC53" s="389"/>
      <c r="AD53" s="389"/>
      <c r="AE53" s="389"/>
      <c r="AF53" s="389"/>
      <c r="AG53" s="389"/>
      <c r="AH53" s="389"/>
      <c r="AI53" s="389"/>
      <c r="AJ53" s="389"/>
      <c r="AK53" s="389"/>
      <c r="AL53" s="389"/>
      <c r="AM53" s="389"/>
      <c r="AN53" s="389"/>
      <c r="AO53" s="389"/>
      <c r="AP53" s="389"/>
      <c r="AQ53" s="389"/>
      <c r="AR53" s="389"/>
      <c r="AS53" s="389"/>
      <c r="AT53" s="389"/>
      <c r="AU53" s="389"/>
      <c r="AV53" s="389"/>
      <c r="AW53" s="389"/>
      <c r="AX53" s="389"/>
      <c r="AY53" s="389"/>
      <c r="AZ53" s="389"/>
      <c r="BA53" s="389"/>
      <c r="BB53" s="389"/>
      <c r="BC53" s="389"/>
      <c r="BD53" s="390"/>
      <c r="BE53" s="391"/>
      <c r="BF53" s="391"/>
      <c r="BG53" s="391"/>
      <c r="BH53" s="391"/>
      <c r="BI53" s="391"/>
      <c r="BJ53" s="391"/>
      <c r="BK53" s="391"/>
      <c r="BL53" s="391"/>
      <c r="BM53" s="391"/>
      <c r="BN53" s="391"/>
      <c r="BO53" s="391"/>
      <c r="BP53" s="391"/>
      <c r="BQ53" s="391"/>
      <c r="BR53" s="391"/>
      <c r="BS53" s="391"/>
      <c r="BT53" s="376">
        <v>0</v>
      </c>
      <c r="BU53" s="377"/>
      <c r="BV53" s="377"/>
      <c r="BW53" s="377"/>
      <c r="BX53" s="377"/>
      <c r="BY53" s="377"/>
      <c r="BZ53" s="377"/>
      <c r="CA53" s="377"/>
      <c r="CB53" s="377"/>
      <c r="CC53" s="377"/>
      <c r="CD53" s="377"/>
      <c r="CE53" s="377"/>
      <c r="CF53" s="377"/>
      <c r="CG53" s="377"/>
      <c r="CH53" s="377"/>
      <c r="CI53" s="377"/>
      <c r="CJ53" s="378"/>
      <c r="CK53" s="376">
        <v>0</v>
      </c>
      <c r="CL53" s="377"/>
      <c r="CM53" s="377"/>
      <c r="CN53" s="377"/>
      <c r="CO53" s="377"/>
      <c r="CP53" s="377"/>
      <c r="CQ53" s="377"/>
      <c r="CR53" s="377"/>
      <c r="CS53" s="377"/>
      <c r="CT53" s="377"/>
      <c r="CU53" s="377"/>
      <c r="CV53" s="377"/>
      <c r="CW53" s="377"/>
      <c r="CX53" s="377"/>
      <c r="CY53" s="377"/>
      <c r="CZ53" s="377"/>
      <c r="DA53" s="378"/>
    </row>
    <row r="54" spans="1:105" s="10" customFormat="1" ht="30" hidden="1" customHeight="1" x14ac:dyDescent="0.2">
      <c r="A54" s="371" t="s">
        <v>18</v>
      </c>
      <c r="B54" s="371"/>
      <c r="C54" s="371"/>
      <c r="D54" s="371"/>
      <c r="E54" s="371"/>
      <c r="F54" s="371"/>
      <c r="G54" s="371"/>
      <c r="H54" s="371"/>
      <c r="I54" s="371"/>
      <c r="J54" s="371"/>
      <c r="K54" s="11"/>
      <c r="L54" s="389" t="s">
        <v>933</v>
      </c>
      <c r="M54" s="389"/>
      <c r="N54" s="389"/>
      <c r="O54" s="389"/>
      <c r="P54" s="389"/>
      <c r="Q54" s="389"/>
      <c r="R54" s="389"/>
      <c r="S54" s="389"/>
      <c r="T54" s="389"/>
      <c r="U54" s="389"/>
      <c r="V54" s="389"/>
      <c r="W54" s="389"/>
      <c r="X54" s="389"/>
      <c r="Y54" s="389"/>
      <c r="Z54" s="389"/>
      <c r="AA54" s="389"/>
      <c r="AB54" s="389"/>
      <c r="AC54" s="389"/>
      <c r="AD54" s="389"/>
      <c r="AE54" s="389"/>
      <c r="AF54" s="389"/>
      <c r="AG54" s="389"/>
      <c r="AH54" s="389"/>
      <c r="AI54" s="389"/>
      <c r="AJ54" s="389"/>
      <c r="AK54" s="389"/>
      <c r="AL54" s="389"/>
      <c r="AM54" s="389"/>
      <c r="AN54" s="389"/>
      <c r="AO54" s="389"/>
      <c r="AP54" s="389"/>
      <c r="AQ54" s="389"/>
      <c r="AR54" s="389"/>
      <c r="AS54" s="389"/>
      <c r="AT54" s="389"/>
      <c r="AU54" s="389"/>
      <c r="AV54" s="389"/>
      <c r="AW54" s="389"/>
      <c r="AX54" s="389"/>
      <c r="AY54" s="389"/>
      <c r="AZ54" s="389"/>
      <c r="BA54" s="389"/>
      <c r="BB54" s="389"/>
      <c r="BC54" s="389"/>
      <c r="BD54" s="390"/>
      <c r="BE54" s="391"/>
      <c r="BF54" s="391"/>
      <c r="BG54" s="391"/>
      <c r="BH54" s="391"/>
      <c r="BI54" s="391"/>
      <c r="BJ54" s="391"/>
      <c r="BK54" s="391"/>
      <c r="BL54" s="391"/>
      <c r="BM54" s="391"/>
      <c r="BN54" s="391"/>
      <c r="BO54" s="391"/>
      <c r="BP54" s="391"/>
      <c r="BQ54" s="391"/>
      <c r="BR54" s="391"/>
      <c r="BS54" s="391"/>
      <c r="BT54" s="376">
        <v>0</v>
      </c>
      <c r="BU54" s="377"/>
      <c r="BV54" s="377"/>
      <c r="BW54" s="377"/>
      <c r="BX54" s="377"/>
      <c r="BY54" s="377"/>
      <c r="BZ54" s="377"/>
      <c r="CA54" s="377"/>
      <c r="CB54" s="377"/>
      <c r="CC54" s="377"/>
      <c r="CD54" s="377"/>
      <c r="CE54" s="377"/>
      <c r="CF54" s="377"/>
      <c r="CG54" s="377"/>
      <c r="CH54" s="377"/>
      <c r="CI54" s="377"/>
      <c r="CJ54" s="378"/>
      <c r="CK54" s="376">
        <v>0</v>
      </c>
      <c r="CL54" s="377"/>
      <c r="CM54" s="377"/>
      <c r="CN54" s="377"/>
      <c r="CO54" s="377"/>
      <c r="CP54" s="377"/>
      <c r="CQ54" s="377"/>
      <c r="CR54" s="377"/>
      <c r="CS54" s="377"/>
      <c r="CT54" s="377"/>
      <c r="CU54" s="377"/>
      <c r="CV54" s="377"/>
      <c r="CW54" s="377"/>
      <c r="CX54" s="377"/>
      <c r="CY54" s="377"/>
      <c r="CZ54" s="377"/>
      <c r="DA54" s="378"/>
    </row>
    <row r="55" spans="1:105" s="10" customFormat="1" ht="30" hidden="1" customHeight="1" x14ac:dyDescent="0.2">
      <c r="A55" s="371" t="s">
        <v>19</v>
      </c>
      <c r="B55" s="371"/>
      <c r="C55" s="371"/>
      <c r="D55" s="371"/>
      <c r="E55" s="371"/>
      <c r="F55" s="371"/>
      <c r="G55" s="371"/>
      <c r="H55" s="371"/>
      <c r="I55" s="371"/>
      <c r="J55" s="371"/>
      <c r="K55" s="11"/>
      <c r="L55" s="389" t="s">
        <v>934</v>
      </c>
      <c r="M55" s="389"/>
      <c r="N55" s="389"/>
      <c r="O55" s="389"/>
      <c r="P55" s="389"/>
      <c r="Q55" s="389"/>
      <c r="R55" s="389"/>
      <c r="S55" s="389"/>
      <c r="T55" s="389"/>
      <c r="U55" s="389"/>
      <c r="V55" s="389"/>
      <c r="W55" s="389"/>
      <c r="X55" s="389"/>
      <c r="Y55" s="389"/>
      <c r="Z55" s="389"/>
      <c r="AA55" s="389"/>
      <c r="AB55" s="389"/>
      <c r="AC55" s="389"/>
      <c r="AD55" s="389"/>
      <c r="AE55" s="389"/>
      <c r="AF55" s="389"/>
      <c r="AG55" s="389"/>
      <c r="AH55" s="389"/>
      <c r="AI55" s="389"/>
      <c r="AJ55" s="389"/>
      <c r="AK55" s="389"/>
      <c r="AL55" s="389"/>
      <c r="AM55" s="389"/>
      <c r="AN55" s="389"/>
      <c r="AO55" s="389"/>
      <c r="AP55" s="389"/>
      <c r="AQ55" s="389"/>
      <c r="AR55" s="389"/>
      <c r="AS55" s="389"/>
      <c r="AT55" s="389"/>
      <c r="AU55" s="389"/>
      <c r="AV55" s="389"/>
      <c r="AW55" s="389"/>
      <c r="AX55" s="389"/>
      <c r="AY55" s="389"/>
      <c r="AZ55" s="389"/>
      <c r="BA55" s="389"/>
      <c r="BB55" s="389"/>
      <c r="BC55" s="389"/>
      <c r="BD55" s="390"/>
      <c r="BE55" s="391"/>
      <c r="BF55" s="391"/>
      <c r="BG55" s="391"/>
      <c r="BH55" s="391"/>
      <c r="BI55" s="391"/>
      <c r="BJ55" s="391"/>
      <c r="BK55" s="391"/>
      <c r="BL55" s="391"/>
      <c r="BM55" s="391"/>
      <c r="BN55" s="391"/>
      <c r="BO55" s="391"/>
      <c r="BP55" s="391"/>
      <c r="BQ55" s="391"/>
      <c r="BR55" s="391"/>
      <c r="BS55" s="391"/>
      <c r="BT55" s="376">
        <v>0</v>
      </c>
      <c r="BU55" s="377"/>
      <c r="BV55" s="377"/>
      <c r="BW55" s="377"/>
      <c r="BX55" s="377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8"/>
      <c r="CK55" s="376">
        <v>0</v>
      </c>
      <c r="CL55" s="377"/>
      <c r="CM55" s="377"/>
      <c r="CN55" s="377"/>
      <c r="CO55" s="377"/>
      <c r="CP55" s="377"/>
      <c r="CQ55" s="377"/>
      <c r="CR55" s="377"/>
      <c r="CS55" s="377"/>
      <c r="CT55" s="377"/>
      <c r="CU55" s="377"/>
      <c r="CV55" s="377"/>
      <c r="CW55" s="377"/>
      <c r="CX55" s="377"/>
      <c r="CY55" s="377"/>
      <c r="CZ55" s="377"/>
      <c r="DA55" s="378"/>
    </row>
    <row r="56" spans="1:105" s="10" customFormat="1" ht="30" customHeight="1" x14ac:dyDescent="0.2">
      <c r="A56" s="440" t="s">
        <v>20</v>
      </c>
      <c r="B56" s="440"/>
      <c r="C56" s="440"/>
      <c r="D56" s="440"/>
      <c r="E56" s="440"/>
      <c r="F56" s="440"/>
      <c r="G56" s="440"/>
      <c r="H56" s="440"/>
      <c r="I56" s="440"/>
      <c r="J56" s="440"/>
      <c r="K56" s="24"/>
      <c r="L56" s="441" t="s">
        <v>935</v>
      </c>
      <c r="M56" s="441"/>
      <c r="N56" s="441"/>
      <c r="O56" s="441"/>
      <c r="P56" s="441"/>
      <c r="Q56" s="441"/>
      <c r="R56" s="441"/>
      <c r="S56" s="441"/>
      <c r="T56" s="441"/>
      <c r="U56" s="441"/>
      <c r="V56" s="441"/>
      <c r="W56" s="441"/>
      <c r="X56" s="441"/>
      <c r="Y56" s="441"/>
      <c r="Z56" s="441"/>
      <c r="AA56" s="441"/>
      <c r="AB56" s="441"/>
      <c r="AC56" s="441"/>
      <c r="AD56" s="441"/>
      <c r="AE56" s="441"/>
      <c r="AF56" s="441"/>
      <c r="AG56" s="441"/>
      <c r="AH56" s="441"/>
      <c r="AI56" s="441"/>
      <c r="AJ56" s="441"/>
      <c r="AK56" s="441"/>
      <c r="AL56" s="441"/>
      <c r="AM56" s="441"/>
      <c r="AN56" s="441"/>
      <c r="AO56" s="441"/>
      <c r="AP56" s="441"/>
      <c r="AQ56" s="441"/>
      <c r="AR56" s="441"/>
      <c r="AS56" s="441"/>
      <c r="AT56" s="441"/>
      <c r="AU56" s="441"/>
      <c r="AV56" s="441"/>
      <c r="AW56" s="441"/>
      <c r="AX56" s="441"/>
      <c r="AY56" s="441"/>
      <c r="AZ56" s="441"/>
      <c r="BA56" s="441"/>
      <c r="BB56" s="441"/>
      <c r="BC56" s="441"/>
      <c r="BD56" s="442"/>
      <c r="BE56" s="443"/>
      <c r="BF56" s="443"/>
      <c r="BG56" s="443"/>
      <c r="BH56" s="443"/>
      <c r="BI56" s="443"/>
      <c r="BJ56" s="443"/>
      <c r="BK56" s="443"/>
      <c r="BL56" s="443"/>
      <c r="BM56" s="443"/>
      <c r="BN56" s="443"/>
      <c r="BO56" s="443"/>
      <c r="BP56" s="443"/>
      <c r="BQ56" s="443"/>
      <c r="BR56" s="443"/>
      <c r="BS56" s="443"/>
      <c r="BT56" s="444">
        <v>757000</v>
      </c>
      <c r="BU56" s="445"/>
      <c r="BV56" s="445"/>
      <c r="BW56" s="445"/>
      <c r="BX56" s="445"/>
      <c r="BY56" s="445"/>
      <c r="BZ56" s="445"/>
      <c r="CA56" s="445"/>
      <c r="CB56" s="445"/>
      <c r="CC56" s="445"/>
      <c r="CD56" s="445"/>
      <c r="CE56" s="445"/>
      <c r="CF56" s="445"/>
      <c r="CG56" s="445"/>
      <c r="CH56" s="445"/>
      <c r="CI56" s="445"/>
      <c r="CJ56" s="446"/>
      <c r="CK56" s="444">
        <v>-500000</v>
      </c>
      <c r="CL56" s="445"/>
      <c r="CM56" s="445"/>
      <c r="CN56" s="445"/>
      <c r="CO56" s="445"/>
      <c r="CP56" s="445"/>
      <c r="CQ56" s="445"/>
      <c r="CR56" s="445"/>
      <c r="CS56" s="445"/>
      <c r="CT56" s="445"/>
      <c r="CU56" s="445"/>
      <c r="CV56" s="445"/>
      <c r="CW56" s="445"/>
      <c r="CX56" s="445"/>
      <c r="CY56" s="445"/>
      <c r="CZ56" s="445"/>
      <c r="DA56" s="446"/>
    </row>
    <row r="57" spans="1:105" s="10" customFormat="1" ht="17.25" customHeight="1" x14ac:dyDescent="0.2">
      <c r="A57" s="549"/>
      <c r="B57" s="550"/>
      <c r="C57" s="550"/>
      <c r="D57" s="550"/>
      <c r="E57" s="550"/>
      <c r="F57" s="550"/>
      <c r="G57" s="550"/>
      <c r="H57" s="550"/>
      <c r="I57" s="550"/>
      <c r="J57" s="550"/>
      <c r="K57" s="50"/>
      <c r="L57" s="551" t="s">
        <v>936</v>
      </c>
      <c r="M57" s="551"/>
      <c r="N57" s="551"/>
      <c r="O57" s="551"/>
      <c r="P57" s="551"/>
      <c r="Q57" s="551"/>
      <c r="R57" s="551"/>
      <c r="S57" s="551"/>
      <c r="T57" s="551"/>
      <c r="U57" s="551"/>
      <c r="V57" s="551"/>
      <c r="W57" s="551"/>
      <c r="X57" s="551"/>
      <c r="Y57" s="551"/>
      <c r="Z57" s="551"/>
      <c r="AA57" s="551"/>
      <c r="AB57" s="551"/>
      <c r="AC57" s="551"/>
      <c r="AD57" s="551"/>
      <c r="AE57" s="551"/>
      <c r="AF57" s="551"/>
      <c r="AG57" s="551"/>
      <c r="AH57" s="551"/>
      <c r="AI57" s="551"/>
      <c r="AJ57" s="551"/>
      <c r="AK57" s="551"/>
      <c r="AL57" s="551"/>
      <c r="AM57" s="551"/>
      <c r="AN57" s="551"/>
      <c r="AO57" s="551"/>
      <c r="AP57" s="551"/>
      <c r="AQ57" s="551"/>
      <c r="AR57" s="551"/>
      <c r="AS57" s="551"/>
      <c r="AT57" s="551"/>
      <c r="AU57" s="551"/>
      <c r="AV57" s="551"/>
      <c r="AW57" s="551"/>
      <c r="AX57" s="551"/>
      <c r="AY57" s="551"/>
      <c r="AZ57" s="551"/>
      <c r="BA57" s="551"/>
      <c r="BB57" s="551"/>
      <c r="BC57" s="551"/>
      <c r="BD57" s="551"/>
      <c r="BE57" s="551"/>
      <c r="BF57" s="551"/>
      <c r="BG57" s="551"/>
      <c r="BH57" s="551"/>
      <c r="BI57" s="551"/>
      <c r="BJ57" s="551"/>
      <c r="BK57" s="551"/>
      <c r="BL57" s="551"/>
      <c r="BM57" s="551"/>
      <c r="BN57" s="551"/>
      <c r="BO57" s="551"/>
      <c r="BP57" s="551"/>
      <c r="BQ57" s="551"/>
      <c r="BR57" s="551"/>
      <c r="BS57" s="551"/>
      <c r="BT57" s="551"/>
      <c r="BU57" s="551"/>
      <c r="BV57" s="551"/>
      <c r="BW57" s="551"/>
      <c r="BX57" s="551"/>
      <c r="BY57" s="551"/>
      <c r="BZ57" s="551"/>
      <c r="CA57" s="551"/>
      <c r="CB57" s="551"/>
      <c r="CC57" s="551"/>
      <c r="CD57" s="551"/>
      <c r="CE57" s="551"/>
      <c r="CF57" s="551"/>
      <c r="CG57" s="551"/>
      <c r="CH57" s="551"/>
      <c r="CI57" s="551"/>
      <c r="CJ57" s="551"/>
      <c r="CK57" s="551"/>
      <c r="CL57" s="551"/>
      <c r="CM57" s="551"/>
      <c r="CN57" s="551"/>
      <c r="CO57" s="551"/>
      <c r="CP57" s="551"/>
      <c r="CQ57" s="551"/>
      <c r="CR57" s="551"/>
      <c r="CS57" s="551"/>
      <c r="CT57" s="551"/>
      <c r="CU57" s="551"/>
      <c r="CV57" s="551"/>
      <c r="CW57" s="551"/>
      <c r="CX57" s="551"/>
      <c r="CY57" s="551"/>
      <c r="CZ57" s="551"/>
      <c r="DA57" s="552"/>
    </row>
    <row r="58" spans="1:105" s="10" customFormat="1" ht="75" hidden="1" customHeight="1" x14ac:dyDescent="0.2">
      <c r="A58" s="371" t="s">
        <v>21</v>
      </c>
      <c r="B58" s="371"/>
      <c r="C58" s="371"/>
      <c r="D58" s="371"/>
      <c r="E58" s="371"/>
      <c r="F58" s="371"/>
      <c r="G58" s="371"/>
      <c r="H58" s="371"/>
      <c r="I58" s="371"/>
      <c r="J58" s="371"/>
      <c r="K58" s="11"/>
      <c r="L58" s="389" t="s">
        <v>937</v>
      </c>
      <c r="M58" s="389"/>
      <c r="N58" s="389"/>
      <c r="O58" s="389"/>
      <c r="P58" s="389"/>
      <c r="Q58" s="389"/>
      <c r="R58" s="389"/>
      <c r="S58" s="389"/>
      <c r="T58" s="389"/>
      <c r="U58" s="389"/>
      <c r="V58" s="389"/>
      <c r="W58" s="389"/>
      <c r="X58" s="389"/>
      <c r="Y58" s="389"/>
      <c r="Z58" s="389"/>
      <c r="AA58" s="389"/>
      <c r="AB58" s="389"/>
      <c r="AC58" s="389"/>
      <c r="AD58" s="389"/>
      <c r="AE58" s="389"/>
      <c r="AF58" s="389"/>
      <c r="AG58" s="389"/>
      <c r="AH58" s="389"/>
      <c r="AI58" s="389"/>
      <c r="AJ58" s="389"/>
      <c r="AK58" s="389"/>
      <c r="AL58" s="389"/>
      <c r="AM58" s="389"/>
      <c r="AN58" s="389"/>
      <c r="AO58" s="389"/>
      <c r="AP58" s="389"/>
      <c r="AQ58" s="389"/>
      <c r="AR58" s="389"/>
      <c r="AS58" s="389"/>
      <c r="AT58" s="389"/>
      <c r="AU58" s="389"/>
      <c r="AV58" s="389"/>
      <c r="AW58" s="389"/>
      <c r="AX58" s="389"/>
      <c r="AY58" s="389"/>
      <c r="AZ58" s="389"/>
      <c r="BA58" s="389"/>
      <c r="BB58" s="389"/>
      <c r="BC58" s="389"/>
      <c r="BD58" s="390"/>
      <c r="BE58" s="391"/>
      <c r="BF58" s="391"/>
      <c r="BG58" s="391"/>
      <c r="BH58" s="391"/>
      <c r="BI58" s="391"/>
      <c r="BJ58" s="391"/>
      <c r="BK58" s="391"/>
      <c r="BL58" s="391"/>
      <c r="BM58" s="391"/>
      <c r="BN58" s="391"/>
      <c r="BO58" s="391"/>
      <c r="BP58" s="391"/>
      <c r="BQ58" s="391"/>
      <c r="BR58" s="391"/>
      <c r="BS58" s="391"/>
      <c r="BT58" s="376">
        <v>0</v>
      </c>
      <c r="BU58" s="377"/>
      <c r="BV58" s="377"/>
      <c r="BW58" s="377"/>
      <c r="BX58" s="377"/>
      <c r="BY58" s="377"/>
      <c r="BZ58" s="377"/>
      <c r="CA58" s="377"/>
      <c r="CB58" s="377"/>
      <c r="CC58" s="377"/>
      <c r="CD58" s="377"/>
      <c r="CE58" s="377"/>
      <c r="CF58" s="377"/>
      <c r="CG58" s="377"/>
      <c r="CH58" s="377"/>
      <c r="CI58" s="377"/>
      <c r="CJ58" s="378"/>
      <c r="CK58" s="376">
        <v>0</v>
      </c>
      <c r="CL58" s="377"/>
      <c r="CM58" s="377"/>
      <c r="CN58" s="377"/>
      <c r="CO58" s="377"/>
      <c r="CP58" s="377"/>
      <c r="CQ58" s="377"/>
      <c r="CR58" s="377"/>
      <c r="CS58" s="377"/>
      <c r="CT58" s="377"/>
      <c r="CU58" s="377"/>
      <c r="CV58" s="377"/>
      <c r="CW58" s="377"/>
      <c r="CX58" s="377"/>
      <c r="CY58" s="377"/>
      <c r="CZ58" s="377"/>
      <c r="DA58" s="378"/>
    </row>
    <row r="59" spans="1:105" s="10" customFormat="1" ht="75" hidden="1" customHeight="1" x14ac:dyDescent="0.2">
      <c r="A59" s="371" t="s">
        <v>32</v>
      </c>
      <c r="B59" s="371"/>
      <c r="C59" s="371"/>
      <c r="D59" s="371"/>
      <c r="E59" s="371"/>
      <c r="F59" s="371"/>
      <c r="G59" s="371"/>
      <c r="H59" s="371"/>
      <c r="I59" s="371"/>
      <c r="J59" s="371"/>
      <c r="K59" s="11"/>
      <c r="L59" s="389" t="s">
        <v>938</v>
      </c>
      <c r="M59" s="389"/>
      <c r="N59" s="389"/>
      <c r="O59" s="389"/>
      <c r="P59" s="389"/>
      <c r="Q59" s="389"/>
      <c r="R59" s="389"/>
      <c r="S59" s="389"/>
      <c r="T59" s="389"/>
      <c r="U59" s="389"/>
      <c r="V59" s="389"/>
      <c r="W59" s="389"/>
      <c r="X59" s="389"/>
      <c r="Y59" s="389"/>
      <c r="Z59" s="389"/>
      <c r="AA59" s="389"/>
      <c r="AB59" s="389"/>
      <c r="AC59" s="389"/>
      <c r="AD59" s="389"/>
      <c r="AE59" s="389"/>
      <c r="AF59" s="389"/>
      <c r="AG59" s="389"/>
      <c r="AH59" s="389"/>
      <c r="AI59" s="389"/>
      <c r="AJ59" s="389"/>
      <c r="AK59" s="389"/>
      <c r="AL59" s="389"/>
      <c r="AM59" s="389"/>
      <c r="AN59" s="389"/>
      <c r="AO59" s="389"/>
      <c r="AP59" s="389"/>
      <c r="AQ59" s="389"/>
      <c r="AR59" s="389"/>
      <c r="AS59" s="389"/>
      <c r="AT59" s="389"/>
      <c r="AU59" s="389"/>
      <c r="AV59" s="389"/>
      <c r="AW59" s="389"/>
      <c r="AX59" s="389"/>
      <c r="AY59" s="389"/>
      <c r="AZ59" s="389"/>
      <c r="BA59" s="389"/>
      <c r="BB59" s="389"/>
      <c r="BC59" s="389"/>
      <c r="BD59" s="390"/>
      <c r="BE59" s="391"/>
      <c r="BF59" s="391"/>
      <c r="BG59" s="391"/>
      <c r="BH59" s="391"/>
      <c r="BI59" s="391"/>
      <c r="BJ59" s="391"/>
      <c r="BK59" s="391"/>
      <c r="BL59" s="391"/>
      <c r="BM59" s="391"/>
      <c r="BN59" s="391"/>
      <c r="BO59" s="391"/>
      <c r="BP59" s="391"/>
      <c r="BQ59" s="391"/>
      <c r="BR59" s="391"/>
      <c r="BS59" s="391"/>
      <c r="BT59" s="376">
        <v>0</v>
      </c>
      <c r="BU59" s="377"/>
      <c r="BV59" s="377"/>
      <c r="BW59" s="377"/>
      <c r="BX59" s="377"/>
      <c r="BY59" s="377"/>
      <c r="BZ59" s="377"/>
      <c r="CA59" s="377"/>
      <c r="CB59" s="377"/>
      <c r="CC59" s="377"/>
      <c r="CD59" s="377"/>
      <c r="CE59" s="377"/>
      <c r="CF59" s="377"/>
      <c r="CG59" s="377"/>
      <c r="CH59" s="377"/>
      <c r="CI59" s="377"/>
      <c r="CJ59" s="378"/>
      <c r="CK59" s="376">
        <v>0</v>
      </c>
      <c r="CL59" s="377"/>
      <c r="CM59" s="377"/>
      <c r="CN59" s="377"/>
      <c r="CO59" s="377"/>
      <c r="CP59" s="377"/>
      <c r="CQ59" s="377"/>
      <c r="CR59" s="377"/>
      <c r="CS59" s="377"/>
      <c r="CT59" s="377"/>
      <c r="CU59" s="377"/>
      <c r="CV59" s="377"/>
      <c r="CW59" s="377"/>
      <c r="CX59" s="377"/>
      <c r="CY59" s="377"/>
      <c r="CZ59" s="377"/>
      <c r="DA59" s="378"/>
    </row>
    <row r="60" spans="1:105" s="10" customFormat="1" ht="60" hidden="1" customHeight="1" x14ac:dyDescent="0.2">
      <c r="A60" s="371" t="s">
        <v>38</v>
      </c>
      <c r="B60" s="371"/>
      <c r="C60" s="371"/>
      <c r="D60" s="371"/>
      <c r="E60" s="371"/>
      <c r="F60" s="371"/>
      <c r="G60" s="371"/>
      <c r="H60" s="371"/>
      <c r="I60" s="371"/>
      <c r="J60" s="371"/>
      <c r="K60" s="11"/>
      <c r="L60" s="389" t="s">
        <v>939</v>
      </c>
      <c r="M60" s="389"/>
      <c r="N60" s="389"/>
      <c r="O60" s="389"/>
      <c r="P60" s="389"/>
      <c r="Q60" s="389"/>
      <c r="R60" s="389"/>
      <c r="S60" s="389"/>
      <c r="T60" s="389"/>
      <c r="U60" s="389"/>
      <c r="V60" s="389"/>
      <c r="W60" s="389"/>
      <c r="X60" s="389"/>
      <c r="Y60" s="389"/>
      <c r="Z60" s="389"/>
      <c r="AA60" s="389"/>
      <c r="AB60" s="389"/>
      <c r="AC60" s="389"/>
      <c r="AD60" s="389"/>
      <c r="AE60" s="389"/>
      <c r="AF60" s="389"/>
      <c r="AG60" s="389"/>
      <c r="AH60" s="389"/>
      <c r="AI60" s="389"/>
      <c r="AJ60" s="389"/>
      <c r="AK60" s="389"/>
      <c r="AL60" s="389"/>
      <c r="AM60" s="389"/>
      <c r="AN60" s="389"/>
      <c r="AO60" s="389"/>
      <c r="AP60" s="389"/>
      <c r="AQ60" s="389"/>
      <c r="AR60" s="389"/>
      <c r="AS60" s="389"/>
      <c r="AT60" s="389"/>
      <c r="AU60" s="389"/>
      <c r="AV60" s="389"/>
      <c r="AW60" s="389"/>
      <c r="AX60" s="389"/>
      <c r="AY60" s="389"/>
      <c r="AZ60" s="389"/>
      <c r="BA60" s="389"/>
      <c r="BB60" s="389"/>
      <c r="BC60" s="389"/>
      <c r="BD60" s="390"/>
      <c r="BE60" s="391"/>
      <c r="BF60" s="391"/>
      <c r="BG60" s="391"/>
      <c r="BH60" s="391"/>
      <c r="BI60" s="391"/>
      <c r="BJ60" s="391"/>
      <c r="BK60" s="391"/>
      <c r="BL60" s="391"/>
      <c r="BM60" s="391"/>
      <c r="BN60" s="391"/>
      <c r="BO60" s="391"/>
      <c r="BP60" s="391"/>
      <c r="BQ60" s="391"/>
      <c r="BR60" s="391"/>
      <c r="BS60" s="391"/>
      <c r="BT60" s="376">
        <v>0</v>
      </c>
      <c r="BU60" s="377"/>
      <c r="BV60" s="377"/>
      <c r="BW60" s="377"/>
      <c r="BX60" s="377"/>
      <c r="BY60" s="377"/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8"/>
      <c r="CK60" s="376">
        <v>0</v>
      </c>
      <c r="CL60" s="377"/>
      <c r="CM60" s="377"/>
      <c r="CN60" s="377"/>
      <c r="CO60" s="377"/>
      <c r="CP60" s="377"/>
      <c r="CQ60" s="377"/>
      <c r="CR60" s="377"/>
      <c r="CS60" s="377"/>
      <c r="CT60" s="377"/>
      <c r="CU60" s="377"/>
      <c r="CV60" s="377"/>
      <c r="CW60" s="377"/>
      <c r="CX60" s="377"/>
      <c r="CY60" s="377"/>
      <c r="CZ60" s="377"/>
      <c r="DA60" s="378"/>
    </row>
    <row r="61" spans="1:105" s="10" customFormat="1" ht="45" hidden="1" customHeight="1" x14ac:dyDescent="0.2">
      <c r="A61" s="371" t="s">
        <v>39</v>
      </c>
      <c r="B61" s="371"/>
      <c r="C61" s="371"/>
      <c r="D61" s="371"/>
      <c r="E61" s="371"/>
      <c r="F61" s="371"/>
      <c r="G61" s="371"/>
      <c r="H61" s="371"/>
      <c r="I61" s="371"/>
      <c r="J61" s="371"/>
      <c r="K61" s="11"/>
      <c r="L61" s="389" t="s">
        <v>940</v>
      </c>
      <c r="M61" s="389"/>
      <c r="N61" s="389"/>
      <c r="O61" s="389"/>
      <c r="P61" s="389"/>
      <c r="Q61" s="389"/>
      <c r="R61" s="389"/>
      <c r="S61" s="389"/>
      <c r="T61" s="389"/>
      <c r="U61" s="389"/>
      <c r="V61" s="389"/>
      <c r="W61" s="389"/>
      <c r="X61" s="389"/>
      <c r="Y61" s="389"/>
      <c r="Z61" s="389"/>
      <c r="AA61" s="389"/>
      <c r="AB61" s="389"/>
      <c r="AC61" s="389"/>
      <c r="AD61" s="389"/>
      <c r="AE61" s="389"/>
      <c r="AF61" s="389"/>
      <c r="AG61" s="389"/>
      <c r="AH61" s="389"/>
      <c r="AI61" s="389"/>
      <c r="AJ61" s="389"/>
      <c r="AK61" s="389"/>
      <c r="AL61" s="389"/>
      <c r="AM61" s="389"/>
      <c r="AN61" s="389"/>
      <c r="AO61" s="389"/>
      <c r="AP61" s="389"/>
      <c r="AQ61" s="389"/>
      <c r="AR61" s="389"/>
      <c r="AS61" s="389"/>
      <c r="AT61" s="389"/>
      <c r="AU61" s="389"/>
      <c r="AV61" s="389"/>
      <c r="AW61" s="389"/>
      <c r="AX61" s="389"/>
      <c r="AY61" s="389"/>
      <c r="AZ61" s="389"/>
      <c r="BA61" s="389"/>
      <c r="BB61" s="389"/>
      <c r="BC61" s="389"/>
      <c r="BD61" s="390"/>
      <c r="BE61" s="391"/>
      <c r="BF61" s="391"/>
      <c r="BG61" s="391"/>
      <c r="BH61" s="391"/>
      <c r="BI61" s="391"/>
      <c r="BJ61" s="391"/>
      <c r="BK61" s="391"/>
      <c r="BL61" s="391"/>
      <c r="BM61" s="391"/>
      <c r="BN61" s="391"/>
      <c r="BO61" s="391"/>
      <c r="BP61" s="391"/>
      <c r="BQ61" s="391"/>
      <c r="BR61" s="391"/>
      <c r="BS61" s="391"/>
      <c r="BT61" s="376">
        <v>0</v>
      </c>
      <c r="BU61" s="377"/>
      <c r="BV61" s="377"/>
      <c r="BW61" s="377"/>
      <c r="BX61" s="377"/>
      <c r="BY61" s="377"/>
      <c r="BZ61" s="377"/>
      <c r="CA61" s="377"/>
      <c r="CB61" s="377"/>
      <c r="CC61" s="377"/>
      <c r="CD61" s="377"/>
      <c r="CE61" s="377"/>
      <c r="CF61" s="377"/>
      <c r="CG61" s="377"/>
      <c r="CH61" s="377"/>
      <c r="CI61" s="377"/>
      <c r="CJ61" s="378"/>
      <c r="CK61" s="376">
        <v>0</v>
      </c>
      <c r="CL61" s="377"/>
      <c r="CM61" s="377"/>
      <c r="CN61" s="377"/>
      <c r="CO61" s="377"/>
      <c r="CP61" s="377"/>
      <c r="CQ61" s="377"/>
      <c r="CR61" s="377"/>
      <c r="CS61" s="377"/>
      <c r="CT61" s="377"/>
      <c r="CU61" s="377"/>
      <c r="CV61" s="377"/>
      <c r="CW61" s="377"/>
      <c r="CX61" s="377"/>
      <c r="CY61" s="377"/>
      <c r="CZ61" s="377"/>
      <c r="DA61" s="378"/>
    </row>
    <row r="62" spans="1:105" s="10" customFormat="1" ht="45" hidden="1" customHeight="1" x14ac:dyDescent="0.2">
      <c r="A62" s="371" t="s">
        <v>40</v>
      </c>
      <c r="B62" s="371"/>
      <c r="C62" s="371"/>
      <c r="D62" s="371"/>
      <c r="E62" s="371"/>
      <c r="F62" s="371"/>
      <c r="G62" s="371"/>
      <c r="H62" s="371"/>
      <c r="I62" s="371"/>
      <c r="J62" s="371"/>
      <c r="K62" s="11"/>
      <c r="L62" s="389" t="s">
        <v>941</v>
      </c>
      <c r="M62" s="389"/>
      <c r="N62" s="389"/>
      <c r="O62" s="389"/>
      <c r="P62" s="389"/>
      <c r="Q62" s="389"/>
      <c r="R62" s="389"/>
      <c r="S62" s="389"/>
      <c r="T62" s="389"/>
      <c r="U62" s="389"/>
      <c r="V62" s="389"/>
      <c r="W62" s="389"/>
      <c r="X62" s="389"/>
      <c r="Y62" s="389"/>
      <c r="Z62" s="389"/>
      <c r="AA62" s="389"/>
      <c r="AB62" s="389"/>
      <c r="AC62" s="389"/>
      <c r="AD62" s="389"/>
      <c r="AE62" s="389"/>
      <c r="AF62" s="389"/>
      <c r="AG62" s="389"/>
      <c r="AH62" s="389"/>
      <c r="AI62" s="389"/>
      <c r="AJ62" s="389"/>
      <c r="AK62" s="389"/>
      <c r="AL62" s="389"/>
      <c r="AM62" s="389"/>
      <c r="AN62" s="389"/>
      <c r="AO62" s="389"/>
      <c r="AP62" s="389"/>
      <c r="AQ62" s="389"/>
      <c r="AR62" s="389"/>
      <c r="AS62" s="389"/>
      <c r="AT62" s="389"/>
      <c r="AU62" s="389"/>
      <c r="AV62" s="389"/>
      <c r="AW62" s="389"/>
      <c r="AX62" s="389"/>
      <c r="AY62" s="389"/>
      <c r="AZ62" s="389"/>
      <c r="BA62" s="389"/>
      <c r="BB62" s="389"/>
      <c r="BC62" s="389"/>
      <c r="BD62" s="390"/>
      <c r="BE62" s="391"/>
      <c r="BF62" s="391"/>
      <c r="BG62" s="391"/>
      <c r="BH62" s="391"/>
      <c r="BI62" s="391"/>
      <c r="BJ62" s="391"/>
      <c r="BK62" s="391"/>
      <c r="BL62" s="391"/>
      <c r="BM62" s="391"/>
      <c r="BN62" s="391"/>
      <c r="BO62" s="391"/>
      <c r="BP62" s="391"/>
      <c r="BQ62" s="391"/>
      <c r="BR62" s="391"/>
      <c r="BS62" s="391"/>
      <c r="BT62" s="376">
        <v>0</v>
      </c>
      <c r="BU62" s="377"/>
      <c r="BV62" s="377"/>
      <c r="BW62" s="377"/>
      <c r="BX62" s="377"/>
      <c r="BY62" s="377"/>
      <c r="BZ62" s="377"/>
      <c r="CA62" s="377"/>
      <c r="CB62" s="377"/>
      <c r="CC62" s="377"/>
      <c r="CD62" s="377"/>
      <c r="CE62" s="377"/>
      <c r="CF62" s="377"/>
      <c r="CG62" s="377"/>
      <c r="CH62" s="377"/>
      <c r="CI62" s="377"/>
      <c r="CJ62" s="378"/>
      <c r="CK62" s="376">
        <v>0</v>
      </c>
      <c r="CL62" s="377"/>
      <c r="CM62" s="377"/>
      <c r="CN62" s="377"/>
      <c r="CO62" s="377"/>
      <c r="CP62" s="377"/>
      <c r="CQ62" s="377"/>
      <c r="CR62" s="377"/>
      <c r="CS62" s="377"/>
      <c r="CT62" s="377"/>
      <c r="CU62" s="377"/>
      <c r="CV62" s="377"/>
      <c r="CW62" s="377"/>
      <c r="CX62" s="377"/>
      <c r="CY62" s="377"/>
      <c r="CZ62" s="377"/>
      <c r="DA62" s="378"/>
    </row>
    <row r="63" spans="1:105" s="10" customFormat="1" ht="30" hidden="1" customHeight="1" x14ac:dyDescent="0.2">
      <c r="A63" s="371" t="s">
        <v>41</v>
      </c>
      <c r="B63" s="371"/>
      <c r="C63" s="371"/>
      <c r="D63" s="371"/>
      <c r="E63" s="371"/>
      <c r="F63" s="371"/>
      <c r="G63" s="371"/>
      <c r="H63" s="371"/>
      <c r="I63" s="371"/>
      <c r="J63" s="371"/>
      <c r="K63" s="11"/>
      <c r="L63" s="389" t="s">
        <v>942</v>
      </c>
      <c r="M63" s="389"/>
      <c r="N63" s="389"/>
      <c r="O63" s="389"/>
      <c r="P63" s="389"/>
      <c r="Q63" s="389"/>
      <c r="R63" s="389"/>
      <c r="S63" s="389"/>
      <c r="T63" s="389"/>
      <c r="U63" s="389"/>
      <c r="V63" s="389"/>
      <c r="W63" s="389"/>
      <c r="X63" s="389"/>
      <c r="Y63" s="389"/>
      <c r="Z63" s="389"/>
      <c r="AA63" s="389"/>
      <c r="AB63" s="389"/>
      <c r="AC63" s="389"/>
      <c r="AD63" s="389"/>
      <c r="AE63" s="389"/>
      <c r="AF63" s="389"/>
      <c r="AG63" s="389"/>
      <c r="AH63" s="389"/>
      <c r="AI63" s="389"/>
      <c r="AJ63" s="389"/>
      <c r="AK63" s="389"/>
      <c r="AL63" s="389"/>
      <c r="AM63" s="389"/>
      <c r="AN63" s="389"/>
      <c r="AO63" s="389"/>
      <c r="AP63" s="389"/>
      <c r="AQ63" s="389"/>
      <c r="AR63" s="389"/>
      <c r="AS63" s="389"/>
      <c r="AT63" s="389"/>
      <c r="AU63" s="389"/>
      <c r="AV63" s="389"/>
      <c r="AW63" s="389"/>
      <c r="AX63" s="389"/>
      <c r="AY63" s="389"/>
      <c r="AZ63" s="389"/>
      <c r="BA63" s="389"/>
      <c r="BB63" s="389"/>
      <c r="BC63" s="389"/>
      <c r="BD63" s="390"/>
      <c r="BE63" s="391"/>
      <c r="BF63" s="391"/>
      <c r="BG63" s="391"/>
      <c r="BH63" s="391"/>
      <c r="BI63" s="391"/>
      <c r="BJ63" s="391"/>
      <c r="BK63" s="391"/>
      <c r="BL63" s="391"/>
      <c r="BM63" s="391"/>
      <c r="BN63" s="391"/>
      <c r="BO63" s="391"/>
      <c r="BP63" s="391"/>
      <c r="BQ63" s="391"/>
      <c r="BR63" s="391"/>
      <c r="BS63" s="391"/>
      <c r="BT63" s="376">
        <v>0</v>
      </c>
      <c r="BU63" s="377"/>
      <c r="BV63" s="377"/>
      <c r="BW63" s="377"/>
      <c r="BX63" s="377"/>
      <c r="BY63" s="377"/>
      <c r="BZ63" s="377"/>
      <c r="CA63" s="377"/>
      <c r="CB63" s="377"/>
      <c r="CC63" s="377"/>
      <c r="CD63" s="377"/>
      <c r="CE63" s="377"/>
      <c r="CF63" s="377"/>
      <c r="CG63" s="377"/>
      <c r="CH63" s="377"/>
      <c r="CI63" s="377"/>
      <c r="CJ63" s="378"/>
      <c r="CK63" s="376">
        <v>0</v>
      </c>
      <c r="CL63" s="377"/>
      <c r="CM63" s="377"/>
      <c r="CN63" s="377"/>
      <c r="CO63" s="377"/>
      <c r="CP63" s="377"/>
      <c r="CQ63" s="377"/>
      <c r="CR63" s="377"/>
      <c r="CS63" s="377"/>
      <c r="CT63" s="377"/>
      <c r="CU63" s="377"/>
      <c r="CV63" s="377"/>
      <c r="CW63" s="377"/>
      <c r="CX63" s="377"/>
      <c r="CY63" s="377"/>
      <c r="CZ63" s="377"/>
      <c r="DA63" s="378"/>
    </row>
    <row r="64" spans="1:105" s="10" customFormat="1" ht="60" hidden="1" customHeight="1" x14ac:dyDescent="0.2">
      <c r="A64" s="371" t="s">
        <v>42</v>
      </c>
      <c r="B64" s="371"/>
      <c r="C64" s="371"/>
      <c r="D64" s="371"/>
      <c r="E64" s="371"/>
      <c r="F64" s="371"/>
      <c r="G64" s="371"/>
      <c r="H64" s="371"/>
      <c r="I64" s="371"/>
      <c r="J64" s="371"/>
      <c r="K64" s="11"/>
      <c r="L64" s="389" t="s">
        <v>943</v>
      </c>
      <c r="M64" s="389"/>
      <c r="N64" s="389"/>
      <c r="O64" s="389"/>
      <c r="P64" s="389"/>
      <c r="Q64" s="389"/>
      <c r="R64" s="389"/>
      <c r="S64" s="389"/>
      <c r="T64" s="389"/>
      <c r="U64" s="389"/>
      <c r="V64" s="389"/>
      <c r="W64" s="389"/>
      <c r="X64" s="389"/>
      <c r="Y64" s="389"/>
      <c r="Z64" s="389"/>
      <c r="AA64" s="389"/>
      <c r="AB64" s="389"/>
      <c r="AC64" s="389"/>
      <c r="AD64" s="389"/>
      <c r="AE64" s="389"/>
      <c r="AF64" s="389"/>
      <c r="AG64" s="389"/>
      <c r="AH64" s="389"/>
      <c r="AI64" s="389"/>
      <c r="AJ64" s="389"/>
      <c r="AK64" s="389"/>
      <c r="AL64" s="389"/>
      <c r="AM64" s="389"/>
      <c r="AN64" s="389"/>
      <c r="AO64" s="389"/>
      <c r="AP64" s="389"/>
      <c r="AQ64" s="389"/>
      <c r="AR64" s="389"/>
      <c r="AS64" s="389"/>
      <c r="AT64" s="389"/>
      <c r="AU64" s="389"/>
      <c r="AV64" s="389"/>
      <c r="AW64" s="389"/>
      <c r="AX64" s="389"/>
      <c r="AY64" s="389"/>
      <c r="AZ64" s="389"/>
      <c r="BA64" s="389"/>
      <c r="BB64" s="389"/>
      <c r="BC64" s="389"/>
      <c r="BD64" s="390"/>
      <c r="BE64" s="391"/>
      <c r="BF64" s="391"/>
      <c r="BG64" s="391"/>
      <c r="BH64" s="391"/>
      <c r="BI64" s="391"/>
      <c r="BJ64" s="391"/>
      <c r="BK64" s="391"/>
      <c r="BL64" s="391"/>
      <c r="BM64" s="391"/>
      <c r="BN64" s="391"/>
      <c r="BO64" s="391"/>
      <c r="BP64" s="391"/>
      <c r="BQ64" s="391"/>
      <c r="BR64" s="391"/>
      <c r="BS64" s="391"/>
      <c r="BT64" s="376">
        <v>0</v>
      </c>
      <c r="BU64" s="377"/>
      <c r="BV64" s="377"/>
      <c r="BW64" s="377"/>
      <c r="BX64" s="377"/>
      <c r="BY64" s="377"/>
      <c r="BZ64" s="377"/>
      <c r="CA64" s="377"/>
      <c r="CB64" s="377"/>
      <c r="CC64" s="377"/>
      <c r="CD64" s="377"/>
      <c r="CE64" s="377"/>
      <c r="CF64" s="377"/>
      <c r="CG64" s="377"/>
      <c r="CH64" s="377"/>
      <c r="CI64" s="377"/>
      <c r="CJ64" s="378"/>
      <c r="CK64" s="376">
        <v>0</v>
      </c>
      <c r="CL64" s="377"/>
      <c r="CM64" s="377"/>
      <c r="CN64" s="377"/>
      <c r="CO64" s="377"/>
      <c r="CP64" s="377"/>
      <c r="CQ64" s="377"/>
      <c r="CR64" s="377"/>
      <c r="CS64" s="377"/>
      <c r="CT64" s="377"/>
      <c r="CU64" s="377"/>
      <c r="CV64" s="377"/>
      <c r="CW64" s="377"/>
      <c r="CX64" s="377"/>
      <c r="CY64" s="377"/>
      <c r="CZ64" s="377"/>
      <c r="DA64" s="378"/>
    </row>
    <row r="65" spans="1:105" s="10" customFormat="1" ht="15.75" hidden="1" customHeight="1" x14ac:dyDescent="0.2">
      <c r="A65" s="371" t="s">
        <v>43</v>
      </c>
      <c r="B65" s="371"/>
      <c r="C65" s="371"/>
      <c r="D65" s="371"/>
      <c r="E65" s="371"/>
      <c r="F65" s="371"/>
      <c r="G65" s="371"/>
      <c r="H65" s="371"/>
      <c r="I65" s="371"/>
      <c r="J65" s="371"/>
      <c r="K65" s="11"/>
      <c r="L65" s="389" t="s">
        <v>944</v>
      </c>
      <c r="M65" s="389"/>
      <c r="N65" s="389"/>
      <c r="O65" s="389"/>
      <c r="P65" s="389"/>
      <c r="Q65" s="389"/>
      <c r="R65" s="389"/>
      <c r="S65" s="389"/>
      <c r="T65" s="389"/>
      <c r="U65" s="389"/>
      <c r="V65" s="389"/>
      <c r="W65" s="389"/>
      <c r="X65" s="389"/>
      <c r="Y65" s="389"/>
      <c r="Z65" s="389"/>
      <c r="AA65" s="389"/>
      <c r="AB65" s="389"/>
      <c r="AC65" s="389"/>
      <c r="AD65" s="389"/>
      <c r="AE65" s="389"/>
      <c r="AF65" s="389"/>
      <c r="AG65" s="389"/>
      <c r="AH65" s="389"/>
      <c r="AI65" s="389"/>
      <c r="AJ65" s="389"/>
      <c r="AK65" s="389"/>
      <c r="AL65" s="389"/>
      <c r="AM65" s="389"/>
      <c r="AN65" s="389"/>
      <c r="AO65" s="389"/>
      <c r="AP65" s="389"/>
      <c r="AQ65" s="389"/>
      <c r="AR65" s="389"/>
      <c r="AS65" s="389"/>
      <c r="AT65" s="389"/>
      <c r="AU65" s="389"/>
      <c r="AV65" s="389"/>
      <c r="AW65" s="389"/>
      <c r="AX65" s="389"/>
      <c r="AY65" s="389"/>
      <c r="AZ65" s="389"/>
      <c r="BA65" s="389"/>
      <c r="BB65" s="389"/>
      <c r="BC65" s="389"/>
      <c r="BD65" s="390"/>
      <c r="BE65" s="391"/>
      <c r="BF65" s="391"/>
      <c r="BG65" s="391"/>
      <c r="BH65" s="391"/>
      <c r="BI65" s="391"/>
      <c r="BJ65" s="391"/>
      <c r="BK65" s="391"/>
      <c r="BL65" s="391"/>
      <c r="BM65" s="391"/>
      <c r="BN65" s="391"/>
      <c r="BO65" s="391"/>
      <c r="BP65" s="391"/>
      <c r="BQ65" s="391"/>
      <c r="BR65" s="391"/>
      <c r="BS65" s="391"/>
      <c r="BT65" s="376">
        <v>0</v>
      </c>
      <c r="BU65" s="377"/>
      <c r="BV65" s="377"/>
      <c r="BW65" s="377"/>
      <c r="BX65" s="377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8"/>
      <c r="CK65" s="376">
        <v>0</v>
      </c>
      <c r="CL65" s="377"/>
      <c r="CM65" s="377"/>
      <c r="CN65" s="377"/>
      <c r="CO65" s="377"/>
      <c r="CP65" s="377"/>
      <c r="CQ65" s="377"/>
      <c r="CR65" s="377"/>
      <c r="CS65" s="377"/>
      <c r="CT65" s="377"/>
      <c r="CU65" s="377"/>
      <c r="CV65" s="377"/>
      <c r="CW65" s="377"/>
      <c r="CX65" s="377"/>
      <c r="CY65" s="377"/>
      <c r="CZ65" s="377"/>
      <c r="DA65" s="378"/>
    </row>
    <row r="66" spans="1:105" s="10" customFormat="1" ht="60" hidden="1" customHeight="1" x14ac:dyDescent="0.2">
      <c r="A66" s="371" t="s">
        <v>44</v>
      </c>
      <c r="B66" s="371"/>
      <c r="C66" s="371"/>
      <c r="D66" s="371"/>
      <c r="E66" s="371"/>
      <c r="F66" s="371"/>
      <c r="G66" s="371"/>
      <c r="H66" s="371"/>
      <c r="I66" s="371"/>
      <c r="J66" s="371"/>
      <c r="K66" s="11"/>
      <c r="L66" s="389" t="s">
        <v>945</v>
      </c>
      <c r="M66" s="389"/>
      <c r="N66" s="389"/>
      <c r="O66" s="389"/>
      <c r="P66" s="389"/>
      <c r="Q66" s="389"/>
      <c r="R66" s="389"/>
      <c r="S66" s="389"/>
      <c r="T66" s="389"/>
      <c r="U66" s="389"/>
      <c r="V66" s="389"/>
      <c r="W66" s="389"/>
      <c r="X66" s="389"/>
      <c r="Y66" s="389"/>
      <c r="Z66" s="389"/>
      <c r="AA66" s="389"/>
      <c r="AB66" s="389"/>
      <c r="AC66" s="389"/>
      <c r="AD66" s="389"/>
      <c r="AE66" s="389"/>
      <c r="AF66" s="389"/>
      <c r="AG66" s="389"/>
      <c r="AH66" s="389"/>
      <c r="AI66" s="389"/>
      <c r="AJ66" s="389"/>
      <c r="AK66" s="389"/>
      <c r="AL66" s="389"/>
      <c r="AM66" s="389"/>
      <c r="AN66" s="389"/>
      <c r="AO66" s="389"/>
      <c r="AP66" s="389"/>
      <c r="AQ66" s="389"/>
      <c r="AR66" s="389"/>
      <c r="AS66" s="389"/>
      <c r="AT66" s="389"/>
      <c r="AU66" s="389"/>
      <c r="AV66" s="389"/>
      <c r="AW66" s="389"/>
      <c r="AX66" s="389"/>
      <c r="AY66" s="389"/>
      <c r="AZ66" s="389"/>
      <c r="BA66" s="389"/>
      <c r="BB66" s="389"/>
      <c r="BC66" s="389"/>
      <c r="BD66" s="390"/>
      <c r="BE66" s="391"/>
      <c r="BF66" s="391"/>
      <c r="BG66" s="391"/>
      <c r="BH66" s="391"/>
      <c r="BI66" s="391"/>
      <c r="BJ66" s="391"/>
      <c r="BK66" s="391"/>
      <c r="BL66" s="391"/>
      <c r="BM66" s="391"/>
      <c r="BN66" s="391"/>
      <c r="BO66" s="391"/>
      <c r="BP66" s="391"/>
      <c r="BQ66" s="391"/>
      <c r="BR66" s="391"/>
      <c r="BS66" s="391"/>
      <c r="BT66" s="376">
        <v>0</v>
      </c>
      <c r="BU66" s="377"/>
      <c r="BV66" s="377"/>
      <c r="BW66" s="377"/>
      <c r="BX66" s="377"/>
      <c r="BY66" s="377"/>
      <c r="BZ66" s="377"/>
      <c r="CA66" s="377"/>
      <c r="CB66" s="377"/>
      <c r="CC66" s="377"/>
      <c r="CD66" s="377"/>
      <c r="CE66" s="377"/>
      <c r="CF66" s="377"/>
      <c r="CG66" s="377"/>
      <c r="CH66" s="377"/>
      <c r="CI66" s="377"/>
      <c r="CJ66" s="378"/>
      <c r="CK66" s="376">
        <v>0</v>
      </c>
      <c r="CL66" s="377"/>
      <c r="CM66" s="377"/>
      <c r="CN66" s="377"/>
      <c r="CO66" s="377"/>
      <c r="CP66" s="377"/>
      <c r="CQ66" s="377"/>
      <c r="CR66" s="377"/>
      <c r="CS66" s="377"/>
      <c r="CT66" s="377"/>
      <c r="CU66" s="377"/>
      <c r="CV66" s="377"/>
      <c r="CW66" s="377"/>
      <c r="CX66" s="377"/>
      <c r="CY66" s="377"/>
      <c r="CZ66" s="377"/>
      <c r="DA66" s="378"/>
    </row>
    <row r="67" spans="1:105" s="10" customFormat="1" ht="60" hidden="1" customHeight="1" x14ac:dyDescent="0.2">
      <c r="A67" s="371" t="s">
        <v>45</v>
      </c>
      <c r="B67" s="371"/>
      <c r="C67" s="371"/>
      <c r="D67" s="371"/>
      <c r="E67" s="371"/>
      <c r="F67" s="371"/>
      <c r="G67" s="371"/>
      <c r="H67" s="371"/>
      <c r="I67" s="371"/>
      <c r="J67" s="371"/>
      <c r="K67" s="11"/>
      <c r="L67" s="389" t="s">
        <v>946</v>
      </c>
      <c r="M67" s="389"/>
      <c r="N67" s="389"/>
      <c r="O67" s="389"/>
      <c r="P67" s="389"/>
      <c r="Q67" s="389"/>
      <c r="R67" s="389"/>
      <c r="S67" s="389"/>
      <c r="T67" s="389"/>
      <c r="U67" s="389"/>
      <c r="V67" s="389"/>
      <c r="W67" s="389"/>
      <c r="X67" s="389"/>
      <c r="Y67" s="389"/>
      <c r="Z67" s="389"/>
      <c r="AA67" s="389"/>
      <c r="AB67" s="389"/>
      <c r="AC67" s="389"/>
      <c r="AD67" s="389"/>
      <c r="AE67" s="389"/>
      <c r="AF67" s="389"/>
      <c r="AG67" s="389"/>
      <c r="AH67" s="389"/>
      <c r="AI67" s="389"/>
      <c r="AJ67" s="389"/>
      <c r="AK67" s="389"/>
      <c r="AL67" s="389"/>
      <c r="AM67" s="389"/>
      <c r="AN67" s="389"/>
      <c r="AO67" s="389"/>
      <c r="AP67" s="389"/>
      <c r="AQ67" s="389"/>
      <c r="AR67" s="389"/>
      <c r="AS67" s="389"/>
      <c r="AT67" s="389"/>
      <c r="AU67" s="389"/>
      <c r="AV67" s="389"/>
      <c r="AW67" s="389"/>
      <c r="AX67" s="389"/>
      <c r="AY67" s="389"/>
      <c r="AZ67" s="389"/>
      <c r="BA67" s="389"/>
      <c r="BB67" s="389"/>
      <c r="BC67" s="389"/>
      <c r="BD67" s="390"/>
      <c r="BE67" s="391"/>
      <c r="BF67" s="391"/>
      <c r="BG67" s="391"/>
      <c r="BH67" s="391"/>
      <c r="BI67" s="391"/>
      <c r="BJ67" s="391"/>
      <c r="BK67" s="391"/>
      <c r="BL67" s="391"/>
      <c r="BM67" s="391"/>
      <c r="BN67" s="391"/>
      <c r="BO67" s="391"/>
      <c r="BP67" s="391"/>
      <c r="BQ67" s="391"/>
      <c r="BR67" s="391"/>
      <c r="BS67" s="391"/>
      <c r="BT67" s="376">
        <v>0</v>
      </c>
      <c r="BU67" s="377"/>
      <c r="BV67" s="377"/>
      <c r="BW67" s="377"/>
      <c r="BX67" s="377"/>
      <c r="BY67" s="377"/>
      <c r="BZ67" s="377"/>
      <c r="CA67" s="377"/>
      <c r="CB67" s="377"/>
      <c r="CC67" s="377"/>
      <c r="CD67" s="377"/>
      <c r="CE67" s="377"/>
      <c r="CF67" s="377"/>
      <c r="CG67" s="377"/>
      <c r="CH67" s="377"/>
      <c r="CI67" s="377"/>
      <c r="CJ67" s="378"/>
      <c r="CK67" s="376">
        <v>0</v>
      </c>
      <c r="CL67" s="377"/>
      <c r="CM67" s="377"/>
      <c r="CN67" s="377"/>
      <c r="CO67" s="377"/>
      <c r="CP67" s="377"/>
      <c r="CQ67" s="377"/>
      <c r="CR67" s="377"/>
      <c r="CS67" s="377"/>
      <c r="CT67" s="377"/>
      <c r="CU67" s="377"/>
      <c r="CV67" s="377"/>
      <c r="CW67" s="377"/>
      <c r="CX67" s="377"/>
      <c r="CY67" s="377"/>
      <c r="CZ67" s="377"/>
      <c r="DA67" s="378"/>
    </row>
    <row r="68" spans="1:105" s="10" customFormat="1" ht="60" customHeight="1" x14ac:dyDescent="0.2">
      <c r="A68" s="371" t="s">
        <v>1043</v>
      </c>
      <c r="B68" s="371"/>
      <c r="C68" s="371"/>
      <c r="D68" s="371"/>
      <c r="E68" s="371"/>
      <c r="F68" s="371"/>
      <c r="G68" s="371"/>
      <c r="H68" s="371"/>
      <c r="I68" s="371"/>
      <c r="J68" s="371"/>
      <c r="K68" s="11"/>
      <c r="L68" s="389" t="s">
        <v>1044</v>
      </c>
      <c r="M68" s="389"/>
      <c r="N68" s="389"/>
      <c r="O68" s="389"/>
      <c r="P68" s="389"/>
      <c r="Q68" s="389"/>
      <c r="R68" s="389"/>
      <c r="S68" s="389"/>
      <c r="T68" s="389"/>
      <c r="U68" s="389"/>
      <c r="V68" s="389"/>
      <c r="W68" s="389"/>
      <c r="X68" s="389"/>
      <c r="Y68" s="389"/>
      <c r="Z68" s="389"/>
      <c r="AA68" s="389"/>
      <c r="AB68" s="389"/>
      <c r="AC68" s="389"/>
      <c r="AD68" s="389"/>
      <c r="AE68" s="389"/>
      <c r="AF68" s="389"/>
      <c r="AG68" s="389"/>
      <c r="AH68" s="389"/>
      <c r="AI68" s="389"/>
      <c r="AJ68" s="389"/>
      <c r="AK68" s="389"/>
      <c r="AL68" s="389"/>
      <c r="AM68" s="389"/>
      <c r="AN68" s="389"/>
      <c r="AO68" s="389"/>
      <c r="AP68" s="389"/>
      <c r="AQ68" s="389"/>
      <c r="AR68" s="389"/>
      <c r="AS68" s="389"/>
      <c r="AT68" s="389"/>
      <c r="AU68" s="389"/>
      <c r="AV68" s="389"/>
      <c r="AW68" s="389"/>
      <c r="AX68" s="389"/>
      <c r="AY68" s="389"/>
      <c r="AZ68" s="389"/>
      <c r="BA68" s="389"/>
      <c r="BB68" s="389"/>
      <c r="BC68" s="389"/>
      <c r="BD68" s="390"/>
      <c r="BE68" s="391"/>
      <c r="BF68" s="391"/>
      <c r="BG68" s="391"/>
      <c r="BH68" s="391"/>
      <c r="BI68" s="391"/>
      <c r="BJ68" s="391"/>
      <c r="BK68" s="391"/>
      <c r="BL68" s="391"/>
      <c r="BM68" s="391"/>
      <c r="BN68" s="391"/>
      <c r="BO68" s="391"/>
      <c r="BP68" s="391"/>
      <c r="BQ68" s="391"/>
      <c r="BR68" s="391"/>
      <c r="BS68" s="391"/>
      <c r="BT68" s="376">
        <v>-117450</v>
      </c>
      <c r="BU68" s="377"/>
      <c r="BV68" s="377"/>
      <c r="BW68" s="377"/>
      <c r="BX68" s="377"/>
      <c r="BY68" s="377"/>
      <c r="BZ68" s="377"/>
      <c r="CA68" s="377"/>
      <c r="CB68" s="377"/>
      <c r="CC68" s="377"/>
      <c r="CD68" s="377"/>
      <c r="CE68" s="377"/>
      <c r="CF68" s="377"/>
      <c r="CG68" s="377"/>
      <c r="CH68" s="377"/>
      <c r="CI68" s="377"/>
      <c r="CJ68" s="378"/>
      <c r="CK68" s="376">
        <v>-178350</v>
      </c>
      <c r="CL68" s="377"/>
      <c r="CM68" s="377"/>
      <c r="CN68" s="377"/>
      <c r="CO68" s="377"/>
      <c r="CP68" s="377"/>
      <c r="CQ68" s="377"/>
      <c r="CR68" s="377"/>
      <c r="CS68" s="377"/>
      <c r="CT68" s="377"/>
      <c r="CU68" s="377"/>
      <c r="CV68" s="377"/>
      <c r="CW68" s="377"/>
      <c r="CX68" s="377"/>
      <c r="CY68" s="377"/>
      <c r="CZ68" s="377"/>
      <c r="DA68" s="378"/>
    </row>
    <row r="69" spans="1:105" s="10" customFormat="1" ht="30" hidden="1" customHeight="1" x14ac:dyDescent="0.2">
      <c r="A69" s="371" t="s">
        <v>46</v>
      </c>
      <c r="B69" s="371"/>
      <c r="C69" s="371"/>
      <c r="D69" s="371"/>
      <c r="E69" s="371"/>
      <c r="F69" s="371"/>
      <c r="G69" s="371"/>
      <c r="H69" s="371"/>
      <c r="I69" s="371"/>
      <c r="J69" s="371"/>
      <c r="K69" s="11"/>
      <c r="L69" s="389" t="s">
        <v>947</v>
      </c>
      <c r="M69" s="389"/>
      <c r="N69" s="389"/>
      <c r="O69" s="389"/>
      <c r="P69" s="389"/>
      <c r="Q69" s="389"/>
      <c r="R69" s="389"/>
      <c r="S69" s="389"/>
      <c r="T69" s="389"/>
      <c r="U69" s="389"/>
      <c r="V69" s="389"/>
      <c r="W69" s="389"/>
      <c r="X69" s="389"/>
      <c r="Y69" s="389"/>
      <c r="Z69" s="389"/>
      <c r="AA69" s="389"/>
      <c r="AB69" s="389"/>
      <c r="AC69" s="389"/>
      <c r="AD69" s="389"/>
      <c r="AE69" s="389"/>
      <c r="AF69" s="389"/>
      <c r="AG69" s="389"/>
      <c r="AH69" s="389"/>
      <c r="AI69" s="389"/>
      <c r="AJ69" s="389"/>
      <c r="AK69" s="389"/>
      <c r="AL69" s="389"/>
      <c r="AM69" s="389"/>
      <c r="AN69" s="389"/>
      <c r="AO69" s="389"/>
      <c r="AP69" s="389"/>
      <c r="AQ69" s="389"/>
      <c r="AR69" s="389"/>
      <c r="AS69" s="389"/>
      <c r="AT69" s="389"/>
      <c r="AU69" s="389"/>
      <c r="AV69" s="389"/>
      <c r="AW69" s="389"/>
      <c r="AX69" s="389"/>
      <c r="AY69" s="389"/>
      <c r="AZ69" s="389"/>
      <c r="BA69" s="389"/>
      <c r="BB69" s="389"/>
      <c r="BC69" s="389"/>
      <c r="BD69" s="390"/>
      <c r="BE69" s="391"/>
      <c r="BF69" s="391"/>
      <c r="BG69" s="391"/>
      <c r="BH69" s="391"/>
      <c r="BI69" s="391"/>
      <c r="BJ69" s="391"/>
      <c r="BK69" s="391"/>
      <c r="BL69" s="391"/>
      <c r="BM69" s="391"/>
      <c r="BN69" s="391"/>
      <c r="BO69" s="391"/>
      <c r="BP69" s="391"/>
      <c r="BQ69" s="391"/>
      <c r="BR69" s="391"/>
      <c r="BS69" s="391"/>
      <c r="BT69" s="376">
        <v>0</v>
      </c>
      <c r="BU69" s="377"/>
      <c r="BV69" s="377"/>
      <c r="BW69" s="377"/>
      <c r="BX69" s="377"/>
      <c r="BY69" s="377"/>
      <c r="BZ69" s="377"/>
      <c r="CA69" s="377"/>
      <c r="CB69" s="377"/>
      <c r="CC69" s="377"/>
      <c r="CD69" s="377"/>
      <c r="CE69" s="377"/>
      <c r="CF69" s="377"/>
      <c r="CG69" s="377"/>
      <c r="CH69" s="377"/>
      <c r="CI69" s="377"/>
      <c r="CJ69" s="378"/>
      <c r="CK69" s="376">
        <v>0</v>
      </c>
      <c r="CL69" s="377"/>
      <c r="CM69" s="377"/>
      <c r="CN69" s="377"/>
      <c r="CO69" s="377"/>
      <c r="CP69" s="377"/>
      <c r="CQ69" s="377"/>
      <c r="CR69" s="377"/>
      <c r="CS69" s="377"/>
      <c r="CT69" s="377"/>
      <c r="CU69" s="377"/>
      <c r="CV69" s="377"/>
      <c r="CW69" s="377"/>
      <c r="CX69" s="377"/>
      <c r="CY69" s="377"/>
      <c r="CZ69" s="377"/>
      <c r="DA69" s="378"/>
    </row>
    <row r="70" spans="1:105" s="10" customFormat="1" ht="30" hidden="1" customHeight="1" x14ac:dyDescent="0.2">
      <c r="A70" s="371" t="s">
        <v>111</v>
      </c>
      <c r="B70" s="371"/>
      <c r="C70" s="371"/>
      <c r="D70" s="371"/>
      <c r="E70" s="371"/>
      <c r="F70" s="371"/>
      <c r="G70" s="371"/>
      <c r="H70" s="371"/>
      <c r="I70" s="371"/>
      <c r="J70" s="371"/>
      <c r="K70" s="11"/>
      <c r="L70" s="389" t="s">
        <v>948</v>
      </c>
      <c r="M70" s="389"/>
      <c r="N70" s="389"/>
      <c r="O70" s="389"/>
      <c r="P70" s="389"/>
      <c r="Q70" s="389"/>
      <c r="R70" s="389"/>
      <c r="S70" s="389"/>
      <c r="T70" s="389"/>
      <c r="U70" s="389"/>
      <c r="V70" s="389"/>
      <c r="W70" s="389"/>
      <c r="X70" s="389"/>
      <c r="Y70" s="389"/>
      <c r="Z70" s="389"/>
      <c r="AA70" s="389"/>
      <c r="AB70" s="389"/>
      <c r="AC70" s="389"/>
      <c r="AD70" s="389"/>
      <c r="AE70" s="389"/>
      <c r="AF70" s="389"/>
      <c r="AG70" s="389"/>
      <c r="AH70" s="389"/>
      <c r="AI70" s="389"/>
      <c r="AJ70" s="389"/>
      <c r="AK70" s="389"/>
      <c r="AL70" s="389"/>
      <c r="AM70" s="389"/>
      <c r="AN70" s="389"/>
      <c r="AO70" s="389"/>
      <c r="AP70" s="389"/>
      <c r="AQ70" s="389"/>
      <c r="AR70" s="389"/>
      <c r="AS70" s="389"/>
      <c r="AT70" s="389"/>
      <c r="AU70" s="389"/>
      <c r="AV70" s="389"/>
      <c r="AW70" s="389"/>
      <c r="AX70" s="389"/>
      <c r="AY70" s="389"/>
      <c r="AZ70" s="389"/>
      <c r="BA70" s="389"/>
      <c r="BB70" s="389"/>
      <c r="BC70" s="389"/>
      <c r="BD70" s="390"/>
      <c r="BE70" s="391"/>
      <c r="BF70" s="391"/>
      <c r="BG70" s="391"/>
      <c r="BH70" s="391"/>
      <c r="BI70" s="391"/>
      <c r="BJ70" s="391"/>
      <c r="BK70" s="391"/>
      <c r="BL70" s="391"/>
      <c r="BM70" s="391"/>
      <c r="BN70" s="391"/>
      <c r="BO70" s="391"/>
      <c r="BP70" s="391"/>
      <c r="BQ70" s="391"/>
      <c r="BR70" s="391"/>
      <c r="BS70" s="391"/>
      <c r="BT70" s="376">
        <v>0</v>
      </c>
      <c r="BU70" s="377"/>
      <c r="BV70" s="377"/>
      <c r="BW70" s="377"/>
      <c r="BX70" s="377"/>
      <c r="BY70" s="377"/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8"/>
      <c r="CK70" s="376">
        <v>0</v>
      </c>
      <c r="CL70" s="377"/>
      <c r="CM70" s="377"/>
      <c r="CN70" s="377"/>
      <c r="CO70" s="377"/>
      <c r="CP70" s="377"/>
      <c r="CQ70" s="377"/>
      <c r="CR70" s="377"/>
      <c r="CS70" s="377"/>
      <c r="CT70" s="377"/>
      <c r="CU70" s="377"/>
      <c r="CV70" s="377"/>
      <c r="CW70" s="377"/>
      <c r="CX70" s="377"/>
      <c r="CY70" s="377"/>
      <c r="CZ70" s="377"/>
      <c r="DA70" s="378"/>
    </row>
    <row r="71" spans="1:105" s="10" customFormat="1" ht="30" customHeight="1" x14ac:dyDescent="0.2">
      <c r="A71" s="440" t="s">
        <v>114</v>
      </c>
      <c r="B71" s="440"/>
      <c r="C71" s="440"/>
      <c r="D71" s="440"/>
      <c r="E71" s="440"/>
      <c r="F71" s="440"/>
      <c r="G71" s="440"/>
      <c r="H71" s="440"/>
      <c r="I71" s="440"/>
      <c r="J71" s="440"/>
      <c r="K71" s="24"/>
      <c r="L71" s="441" t="s">
        <v>949</v>
      </c>
      <c r="M71" s="441"/>
      <c r="N71" s="441"/>
      <c r="O71" s="441"/>
      <c r="P71" s="441"/>
      <c r="Q71" s="441"/>
      <c r="R71" s="441"/>
      <c r="S71" s="441"/>
      <c r="T71" s="441"/>
      <c r="U71" s="441"/>
      <c r="V71" s="441"/>
      <c r="W71" s="441"/>
      <c r="X71" s="441"/>
      <c r="Y71" s="441"/>
      <c r="Z71" s="441"/>
      <c r="AA71" s="441"/>
      <c r="AB71" s="441"/>
      <c r="AC71" s="441"/>
      <c r="AD71" s="441"/>
      <c r="AE71" s="441"/>
      <c r="AF71" s="441"/>
      <c r="AG71" s="441"/>
      <c r="AH71" s="441"/>
      <c r="AI71" s="441"/>
      <c r="AJ71" s="441"/>
      <c r="AK71" s="441"/>
      <c r="AL71" s="441"/>
      <c r="AM71" s="441"/>
      <c r="AN71" s="441"/>
      <c r="AO71" s="441"/>
      <c r="AP71" s="441"/>
      <c r="AQ71" s="441"/>
      <c r="AR71" s="441"/>
      <c r="AS71" s="441"/>
      <c r="AT71" s="441"/>
      <c r="AU71" s="441"/>
      <c r="AV71" s="441"/>
      <c r="AW71" s="441"/>
      <c r="AX71" s="441"/>
      <c r="AY71" s="441"/>
      <c r="AZ71" s="441"/>
      <c r="BA71" s="441"/>
      <c r="BB71" s="441"/>
      <c r="BC71" s="441"/>
      <c r="BD71" s="442"/>
      <c r="BE71" s="443"/>
      <c r="BF71" s="443"/>
      <c r="BG71" s="443"/>
      <c r="BH71" s="443"/>
      <c r="BI71" s="443"/>
      <c r="BJ71" s="443"/>
      <c r="BK71" s="443"/>
      <c r="BL71" s="443"/>
      <c r="BM71" s="443"/>
      <c r="BN71" s="443"/>
      <c r="BO71" s="443"/>
      <c r="BP71" s="443"/>
      <c r="BQ71" s="443"/>
      <c r="BR71" s="443"/>
      <c r="BS71" s="443"/>
      <c r="BT71" s="444">
        <v>-117450</v>
      </c>
      <c r="BU71" s="445"/>
      <c r="BV71" s="445"/>
      <c r="BW71" s="445"/>
      <c r="BX71" s="445"/>
      <c r="BY71" s="445"/>
      <c r="BZ71" s="445"/>
      <c r="CA71" s="445"/>
      <c r="CB71" s="445"/>
      <c r="CC71" s="445"/>
      <c r="CD71" s="445"/>
      <c r="CE71" s="445"/>
      <c r="CF71" s="445"/>
      <c r="CG71" s="445"/>
      <c r="CH71" s="445"/>
      <c r="CI71" s="445"/>
      <c r="CJ71" s="446"/>
      <c r="CK71" s="444">
        <v>-178350</v>
      </c>
      <c r="CL71" s="445"/>
      <c r="CM71" s="445"/>
      <c r="CN71" s="445"/>
      <c r="CO71" s="445"/>
      <c r="CP71" s="445"/>
      <c r="CQ71" s="445"/>
      <c r="CR71" s="445"/>
      <c r="CS71" s="445"/>
      <c r="CT71" s="445"/>
      <c r="CU71" s="445"/>
      <c r="CV71" s="445"/>
      <c r="CW71" s="445"/>
      <c r="CX71" s="445"/>
      <c r="CY71" s="445"/>
      <c r="CZ71" s="445"/>
      <c r="DA71" s="446"/>
    </row>
    <row r="72" spans="1:105" s="10" customFormat="1" ht="30" customHeight="1" x14ac:dyDescent="0.2">
      <c r="A72" s="440" t="s">
        <v>115</v>
      </c>
      <c r="B72" s="440"/>
      <c r="C72" s="440"/>
      <c r="D72" s="440"/>
      <c r="E72" s="440"/>
      <c r="F72" s="440"/>
      <c r="G72" s="440"/>
      <c r="H72" s="440"/>
      <c r="I72" s="440"/>
      <c r="J72" s="440"/>
      <c r="K72" s="24"/>
      <c r="L72" s="441" t="s">
        <v>950</v>
      </c>
      <c r="M72" s="441"/>
      <c r="N72" s="441"/>
      <c r="O72" s="441"/>
      <c r="P72" s="441"/>
      <c r="Q72" s="441"/>
      <c r="R72" s="441"/>
      <c r="S72" s="441"/>
      <c r="T72" s="441"/>
      <c r="U72" s="441"/>
      <c r="V72" s="441"/>
      <c r="W72" s="441"/>
      <c r="X72" s="441"/>
      <c r="Y72" s="441"/>
      <c r="Z72" s="441"/>
      <c r="AA72" s="441"/>
      <c r="AB72" s="441"/>
      <c r="AC72" s="441"/>
      <c r="AD72" s="441"/>
      <c r="AE72" s="441"/>
      <c r="AF72" s="441"/>
      <c r="AG72" s="441"/>
      <c r="AH72" s="441"/>
      <c r="AI72" s="441"/>
      <c r="AJ72" s="441"/>
      <c r="AK72" s="441"/>
      <c r="AL72" s="441"/>
      <c r="AM72" s="441"/>
      <c r="AN72" s="441"/>
      <c r="AO72" s="441"/>
      <c r="AP72" s="441"/>
      <c r="AQ72" s="441"/>
      <c r="AR72" s="441"/>
      <c r="AS72" s="441"/>
      <c r="AT72" s="441"/>
      <c r="AU72" s="441"/>
      <c r="AV72" s="441"/>
      <c r="AW72" s="441"/>
      <c r="AX72" s="441"/>
      <c r="AY72" s="441"/>
      <c r="AZ72" s="441"/>
      <c r="BA72" s="441"/>
      <c r="BB72" s="441"/>
      <c r="BC72" s="441"/>
      <c r="BD72" s="442"/>
      <c r="BE72" s="443"/>
      <c r="BF72" s="443"/>
      <c r="BG72" s="443"/>
      <c r="BH72" s="443"/>
      <c r="BI72" s="443"/>
      <c r="BJ72" s="443"/>
      <c r="BK72" s="443"/>
      <c r="BL72" s="443"/>
      <c r="BM72" s="443"/>
      <c r="BN72" s="443"/>
      <c r="BO72" s="443"/>
      <c r="BP72" s="443"/>
      <c r="BQ72" s="443"/>
      <c r="BR72" s="443"/>
      <c r="BS72" s="443"/>
      <c r="BT72" s="444">
        <v>626810.61999999988</v>
      </c>
      <c r="BU72" s="445"/>
      <c r="BV72" s="445"/>
      <c r="BW72" s="445"/>
      <c r="BX72" s="445"/>
      <c r="BY72" s="445"/>
      <c r="BZ72" s="445"/>
      <c r="CA72" s="445"/>
      <c r="CB72" s="445"/>
      <c r="CC72" s="445"/>
      <c r="CD72" s="445"/>
      <c r="CE72" s="445"/>
      <c r="CF72" s="445"/>
      <c r="CG72" s="445"/>
      <c r="CH72" s="445"/>
      <c r="CI72" s="445"/>
      <c r="CJ72" s="446"/>
      <c r="CK72" s="444">
        <v>-105725.5499999997</v>
      </c>
      <c r="CL72" s="445"/>
      <c r="CM72" s="445"/>
      <c r="CN72" s="445"/>
      <c r="CO72" s="445"/>
      <c r="CP72" s="445"/>
      <c r="CQ72" s="445"/>
      <c r="CR72" s="445"/>
      <c r="CS72" s="445"/>
      <c r="CT72" s="445"/>
      <c r="CU72" s="445"/>
      <c r="CV72" s="445"/>
      <c r="CW72" s="445"/>
      <c r="CX72" s="445"/>
      <c r="CY72" s="445"/>
      <c r="CZ72" s="445"/>
      <c r="DA72" s="446"/>
    </row>
    <row r="73" spans="1:105" s="10" customFormat="1" ht="45" customHeight="1" x14ac:dyDescent="0.2">
      <c r="A73" s="371" t="s">
        <v>117</v>
      </c>
      <c r="B73" s="371"/>
      <c r="C73" s="371"/>
      <c r="D73" s="371"/>
      <c r="E73" s="371"/>
      <c r="F73" s="371"/>
      <c r="G73" s="371"/>
      <c r="H73" s="371"/>
      <c r="I73" s="371"/>
      <c r="J73" s="371"/>
      <c r="K73" s="11"/>
      <c r="L73" s="389" t="s">
        <v>951</v>
      </c>
      <c r="M73" s="389"/>
      <c r="N73" s="389"/>
      <c r="O73" s="389"/>
      <c r="P73" s="389"/>
      <c r="Q73" s="389"/>
      <c r="R73" s="389"/>
      <c r="S73" s="389"/>
      <c r="T73" s="389"/>
      <c r="U73" s="389"/>
      <c r="V73" s="389"/>
      <c r="W73" s="389"/>
      <c r="X73" s="389"/>
      <c r="Y73" s="389"/>
      <c r="Z73" s="389"/>
      <c r="AA73" s="389"/>
      <c r="AB73" s="389"/>
      <c r="AC73" s="389"/>
      <c r="AD73" s="389"/>
      <c r="AE73" s="389"/>
      <c r="AF73" s="389"/>
      <c r="AG73" s="389"/>
      <c r="AH73" s="389"/>
      <c r="AI73" s="389"/>
      <c r="AJ73" s="389"/>
      <c r="AK73" s="389"/>
      <c r="AL73" s="389"/>
      <c r="AM73" s="389"/>
      <c r="AN73" s="389"/>
      <c r="AO73" s="389"/>
      <c r="AP73" s="389"/>
      <c r="AQ73" s="389"/>
      <c r="AR73" s="389"/>
      <c r="AS73" s="389"/>
      <c r="AT73" s="389"/>
      <c r="AU73" s="389"/>
      <c r="AV73" s="389"/>
      <c r="AW73" s="389"/>
      <c r="AX73" s="389"/>
      <c r="AY73" s="389"/>
      <c r="AZ73" s="389"/>
      <c r="BA73" s="389"/>
      <c r="BB73" s="389"/>
      <c r="BC73" s="389"/>
      <c r="BD73" s="390"/>
      <c r="BE73" s="391"/>
      <c r="BF73" s="391"/>
      <c r="BG73" s="391"/>
      <c r="BH73" s="391"/>
      <c r="BI73" s="391"/>
      <c r="BJ73" s="391"/>
      <c r="BK73" s="391"/>
      <c r="BL73" s="391"/>
      <c r="BM73" s="391"/>
      <c r="BN73" s="391"/>
      <c r="BO73" s="391"/>
      <c r="BP73" s="391"/>
      <c r="BQ73" s="391"/>
      <c r="BR73" s="391"/>
      <c r="BS73" s="391"/>
      <c r="BT73" s="376">
        <v>0</v>
      </c>
      <c r="BU73" s="377"/>
      <c r="BV73" s="377"/>
      <c r="BW73" s="377"/>
      <c r="BX73" s="377"/>
      <c r="BY73" s="377"/>
      <c r="BZ73" s="377"/>
      <c r="CA73" s="377"/>
      <c r="CB73" s="377"/>
      <c r="CC73" s="377"/>
      <c r="CD73" s="377"/>
      <c r="CE73" s="377"/>
      <c r="CF73" s="377"/>
      <c r="CG73" s="377"/>
      <c r="CH73" s="377"/>
      <c r="CI73" s="377"/>
      <c r="CJ73" s="378"/>
      <c r="CK73" s="376">
        <v>0</v>
      </c>
      <c r="CL73" s="377"/>
      <c r="CM73" s="377"/>
      <c r="CN73" s="377"/>
      <c r="CO73" s="377"/>
      <c r="CP73" s="377"/>
      <c r="CQ73" s="377"/>
      <c r="CR73" s="377"/>
      <c r="CS73" s="377"/>
      <c r="CT73" s="377"/>
      <c r="CU73" s="377"/>
      <c r="CV73" s="377"/>
      <c r="CW73" s="377"/>
      <c r="CX73" s="377"/>
      <c r="CY73" s="377"/>
      <c r="CZ73" s="377"/>
      <c r="DA73" s="378"/>
    </row>
    <row r="74" spans="1:105" s="10" customFormat="1" ht="30" customHeight="1" x14ac:dyDescent="0.2">
      <c r="A74" s="440" t="s">
        <v>118</v>
      </c>
      <c r="B74" s="440"/>
      <c r="C74" s="440"/>
      <c r="D74" s="440"/>
      <c r="E74" s="440"/>
      <c r="F74" s="440"/>
      <c r="G74" s="440"/>
      <c r="H74" s="440"/>
      <c r="I74" s="440"/>
      <c r="J74" s="440"/>
      <c r="K74" s="24"/>
      <c r="L74" s="547" t="s">
        <v>952</v>
      </c>
      <c r="M74" s="547"/>
      <c r="N74" s="547"/>
      <c r="O74" s="547"/>
      <c r="P74" s="547"/>
      <c r="Q74" s="547"/>
      <c r="R74" s="547"/>
      <c r="S74" s="547"/>
      <c r="T74" s="547"/>
      <c r="U74" s="547"/>
      <c r="V74" s="547"/>
      <c r="W74" s="547"/>
      <c r="X74" s="547"/>
      <c r="Y74" s="547"/>
      <c r="Z74" s="547"/>
      <c r="AA74" s="547"/>
      <c r="AB74" s="547"/>
      <c r="AC74" s="547"/>
      <c r="AD74" s="547"/>
      <c r="AE74" s="547"/>
      <c r="AF74" s="547"/>
      <c r="AG74" s="547"/>
      <c r="AH74" s="547"/>
      <c r="AI74" s="547"/>
      <c r="AJ74" s="547"/>
      <c r="AK74" s="547"/>
      <c r="AL74" s="547"/>
      <c r="AM74" s="547"/>
      <c r="AN74" s="547"/>
      <c r="AO74" s="547"/>
      <c r="AP74" s="547"/>
      <c r="AQ74" s="547"/>
      <c r="AR74" s="547"/>
      <c r="AS74" s="547"/>
      <c r="AT74" s="547"/>
      <c r="AU74" s="547"/>
      <c r="AV74" s="547"/>
      <c r="AW74" s="547"/>
      <c r="AX74" s="547"/>
      <c r="AY74" s="547"/>
      <c r="AZ74" s="547"/>
      <c r="BA74" s="547"/>
      <c r="BB74" s="547"/>
      <c r="BC74" s="547"/>
      <c r="BD74" s="548"/>
      <c r="BE74" s="443">
        <v>5</v>
      </c>
      <c r="BF74" s="443"/>
      <c r="BG74" s="443"/>
      <c r="BH74" s="443"/>
      <c r="BI74" s="443"/>
      <c r="BJ74" s="443"/>
      <c r="BK74" s="443"/>
      <c r="BL74" s="443"/>
      <c r="BM74" s="443"/>
      <c r="BN74" s="443"/>
      <c r="BO74" s="443"/>
      <c r="BP74" s="443"/>
      <c r="BQ74" s="443"/>
      <c r="BR74" s="443"/>
      <c r="BS74" s="443"/>
      <c r="BT74" s="444">
        <v>69436.81</v>
      </c>
      <c r="BU74" s="445"/>
      <c r="BV74" s="445"/>
      <c r="BW74" s="445"/>
      <c r="BX74" s="445"/>
      <c r="BY74" s="445"/>
      <c r="BZ74" s="445"/>
      <c r="CA74" s="445"/>
      <c r="CB74" s="445"/>
      <c r="CC74" s="445"/>
      <c r="CD74" s="445"/>
      <c r="CE74" s="445"/>
      <c r="CF74" s="445"/>
      <c r="CG74" s="445"/>
      <c r="CH74" s="445"/>
      <c r="CI74" s="445"/>
      <c r="CJ74" s="446"/>
      <c r="CK74" s="444">
        <v>1541619.94</v>
      </c>
      <c r="CL74" s="445"/>
      <c r="CM74" s="445"/>
      <c r="CN74" s="445"/>
      <c r="CO74" s="445"/>
      <c r="CP74" s="445"/>
      <c r="CQ74" s="445"/>
      <c r="CR74" s="445"/>
      <c r="CS74" s="445"/>
      <c r="CT74" s="445"/>
      <c r="CU74" s="445"/>
      <c r="CV74" s="445"/>
      <c r="CW74" s="445"/>
      <c r="CX74" s="445"/>
      <c r="CY74" s="445"/>
      <c r="CZ74" s="445"/>
      <c r="DA74" s="446"/>
    </row>
    <row r="75" spans="1:105" s="10" customFormat="1" ht="30" customHeight="1" x14ac:dyDescent="0.2">
      <c r="A75" s="386" t="s">
        <v>119</v>
      </c>
      <c r="B75" s="386"/>
      <c r="C75" s="386"/>
      <c r="D75" s="386"/>
      <c r="E75" s="386"/>
      <c r="F75" s="386"/>
      <c r="G75" s="386"/>
      <c r="H75" s="386"/>
      <c r="I75" s="386"/>
      <c r="J75" s="386"/>
      <c r="K75" s="357"/>
      <c r="L75" s="541" t="s">
        <v>953</v>
      </c>
      <c r="M75" s="541"/>
      <c r="N75" s="541"/>
      <c r="O75" s="541"/>
      <c r="P75" s="541"/>
      <c r="Q75" s="541"/>
      <c r="R75" s="541"/>
      <c r="S75" s="541"/>
      <c r="T75" s="541"/>
      <c r="U75" s="541"/>
      <c r="V75" s="541"/>
      <c r="W75" s="541"/>
      <c r="X75" s="541"/>
      <c r="Y75" s="541"/>
      <c r="Z75" s="541"/>
      <c r="AA75" s="541"/>
      <c r="AB75" s="541"/>
      <c r="AC75" s="541"/>
      <c r="AD75" s="541"/>
      <c r="AE75" s="541"/>
      <c r="AF75" s="541"/>
      <c r="AG75" s="541"/>
      <c r="AH75" s="541"/>
      <c r="AI75" s="541"/>
      <c r="AJ75" s="541"/>
      <c r="AK75" s="541"/>
      <c r="AL75" s="541"/>
      <c r="AM75" s="541"/>
      <c r="AN75" s="541"/>
      <c r="AO75" s="541"/>
      <c r="AP75" s="541"/>
      <c r="AQ75" s="541"/>
      <c r="AR75" s="541"/>
      <c r="AS75" s="541"/>
      <c r="AT75" s="541"/>
      <c r="AU75" s="541"/>
      <c r="AV75" s="541"/>
      <c r="AW75" s="541"/>
      <c r="AX75" s="541"/>
      <c r="AY75" s="541"/>
      <c r="AZ75" s="541"/>
      <c r="BA75" s="541"/>
      <c r="BB75" s="541"/>
      <c r="BC75" s="541"/>
      <c r="BD75" s="542"/>
      <c r="BE75" s="543">
        <v>5</v>
      </c>
      <c r="BF75" s="381"/>
      <c r="BG75" s="381"/>
      <c r="BH75" s="381"/>
      <c r="BI75" s="381"/>
      <c r="BJ75" s="381"/>
      <c r="BK75" s="381"/>
      <c r="BL75" s="381"/>
      <c r="BM75" s="381"/>
      <c r="BN75" s="381"/>
      <c r="BO75" s="381"/>
      <c r="BP75" s="381"/>
      <c r="BQ75" s="381"/>
      <c r="BR75" s="381"/>
      <c r="BS75" s="381"/>
      <c r="BT75" s="544">
        <v>696247.42999999993</v>
      </c>
      <c r="BU75" s="544"/>
      <c r="BV75" s="544"/>
      <c r="BW75" s="544"/>
      <c r="BX75" s="544"/>
      <c r="BY75" s="544"/>
      <c r="BZ75" s="544"/>
      <c r="CA75" s="544"/>
      <c r="CB75" s="544"/>
      <c r="CC75" s="544"/>
      <c r="CD75" s="544"/>
      <c r="CE75" s="544"/>
      <c r="CF75" s="544"/>
      <c r="CG75" s="544"/>
      <c r="CH75" s="544"/>
      <c r="CI75" s="544"/>
      <c r="CJ75" s="544"/>
      <c r="CK75" s="382">
        <v>1435894.3900000001</v>
      </c>
      <c r="CL75" s="383"/>
      <c r="CM75" s="383"/>
      <c r="CN75" s="383"/>
      <c r="CO75" s="383"/>
      <c r="CP75" s="383"/>
      <c r="CQ75" s="383"/>
      <c r="CR75" s="383"/>
      <c r="CS75" s="383"/>
      <c r="CT75" s="383"/>
      <c r="CU75" s="383"/>
      <c r="CV75" s="383"/>
      <c r="CW75" s="383"/>
      <c r="CX75" s="383"/>
      <c r="CY75" s="383"/>
      <c r="CZ75" s="383"/>
      <c r="DA75" s="384"/>
    </row>
    <row r="76" spans="1:105" s="10" customFormat="1" ht="18.75" customHeight="1" x14ac:dyDescent="0.2">
      <c r="A76" s="246"/>
      <c r="B76" s="246"/>
      <c r="C76" s="246"/>
      <c r="D76" s="246"/>
      <c r="E76" s="246"/>
      <c r="F76" s="246"/>
      <c r="G76" s="246"/>
      <c r="H76" s="246"/>
      <c r="I76" s="246"/>
      <c r="J76" s="246"/>
      <c r="K76" s="24"/>
      <c r="L76" s="547" t="s">
        <v>1191</v>
      </c>
      <c r="M76" s="547"/>
      <c r="N76" s="547"/>
      <c r="O76" s="547"/>
      <c r="P76" s="547"/>
      <c r="Q76" s="547"/>
      <c r="R76" s="547"/>
      <c r="S76" s="547"/>
      <c r="T76" s="547"/>
      <c r="U76" s="547"/>
      <c r="V76" s="547"/>
      <c r="W76" s="547"/>
      <c r="X76" s="547"/>
      <c r="Y76" s="547"/>
      <c r="Z76" s="547"/>
      <c r="AA76" s="547"/>
      <c r="AB76" s="547"/>
      <c r="AC76" s="547"/>
      <c r="AD76" s="547"/>
      <c r="AE76" s="547"/>
      <c r="AF76" s="547"/>
      <c r="AG76" s="547"/>
      <c r="AH76" s="547"/>
      <c r="AI76" s="547"/>
      <c r="AJ76" s="547"/>
      <c r="AK76" s="547"/>
      <c r="AL76" s="547"/>
      <c r="AM76" s="547"/>
      <c r="AN76" s="547"/>
      <c r="AO76" s="547"/>
      <c r="AP76" s="547"/>
      <c r="AQ76" s="547"/>
      <c r="AR76" s="547"/>
      <c r="AS76" s="547"/>
      <c r="AT76" s="547"/>
      <c r="AU76" s="547"/>
      <c r="AV76" s="547"/>
      <c r="AW76" s="547"/>
      <c r="AX76" s="547"/>
      <c r="AY76" s="547"/>
      <c r="AZ76" s="547"/>
      <c r="BA76" s="547"/>
      <c r="BB76" s="547"/>
      <c r="BC76" s="547"/>
      <c r="BD76" s="548"/>
      <c r="BE76" s="556"/>
      <c r="BF76" s="443"/>
      <c r="BG76" s="443"/>
      <c r="BH76" s="443"/>
      <c r="BI76" s="443"/>
      <c r="BJ76" s="443"/>
      <c r="BK76" s="443"/>
      <c r="BL76" s="443"/>
      <c r="BM76" s="443"/>
      <c r="BN76" s="443"/>
      <c r="BO76" s="443"/>
      <c r="BP76" s="443"/>
      <c r="BQ76" s="443"/>
      <c r="BR76" s="443"/>
      <c r="BS76" s="443"/>
      <c r="BT76" s="557">
        <f>'5.1'!E11</f>
        <v>696247.43</v>
      </c>
      <c r="BU76" s="557"/>
      <c r="BV76" s="557"/>
      <c r="BW76" s="557"/>
      <c r="BX76" s="557"/>
      <c r="BY76" s="557"/>
      <c r="BZ76" s="557"/>
      <c r="CA76" s="557"/>
      <c r="CB76" s="557"/>
      <c r="CC76" s="557"/>
      <c r="CD76" s="557"/>
      <c r="CE76" s="557"/>
      <c r="CF76" s="557"/>
      <c r="CG76" s="557"/>
      <c r="CH76" s="557"/>
      <c r="CI76" s="557"/>
      <c r="CJ76" s="557"/>
      <c r="CK76" s="557">
        <f>1450397.39-14503</f>
        <v>1435894.39</v>
      </c>
      <c r="CL76" s="557"/>
      <c r="CM76" s="557"/>
      <c r="CN76" s="557"/>
      <c r="CO76" s="557"/>
      <c r="CP76" s="557"/>
      <c r="CQ76" s="557"/>
      <c r="CR76" s="557"/>
      <c r="CS76" s="557"/>
      <c r="CT76" s="557"/>
      <c r="CU76" s="557"/>
      <c r="CV76" s="557"/>
      <c r="CW76" s="557"/>
      <c r="CX76" s="557"/>
      <c r="CY76" s="557"/>
      <c r="CZ76" s="557"/>
      <c r="DA76" s="557"/>
    </row>
    <row r="77" spans="1:105" s="10" customFormat="1" ht="18.75" customHeight="1" x14ac:dyDescent="0.2">
      <c r="A77" s="246"/>
      <c r="B77" s="246"/>
      <c r="C77" s="246"/>
      <c r="D77" s="246"/>
      <c r="E77" s="246"/>
      <c r="F77" s="246"/>
      <c r="G77" s="246"/>
      <c r="H77" s="246"/>
      <c r="I77" s="246"/>
      <c r="J77" s="246"/>
      <c r="K77" s="24"/>
      <c r="L77" s="547" t="s">
        <v>200</v>
      </c>
      <c r="M77" s="547"/>
      <c r="N77" s="547"/>
      <c r="O77" s="547"/>
      <c r="P77" s="547"/>
      <c r="Q77" s="547"/>
      <c r="R77" s="547"/>
      <c r="S77" s="547"/>
      <c r="T77" s="547"/>
      <c r="U77" s="547"/>
      <c r="V77" s="547"/>
      <c r="W77" s="547"/>
      <c r="X77" s="547"/>
      <c r="Y77" s="547"/>
      <c r="Z77" s="547"/>
      <c r="AA77" s="547"/>
      <c r="AB77" s="547"/>
      <c r="AC77" s="547"/>
      <c r="AD77" s="547"/>
      <c r="AE77" s="547"/>
      <c r="AF77" s="547"/>
      <c r="AG77" s="547"/>
      <c r="AH77" s="547"/>
      <c r="AI77" s="547"/>
      <c r="AJ77" s="547"/>
      <c r="AK77" s="547"/>
      <c r="AL77" s="547"/>
      <c r="AM77" s="547"/>
      <c r="AN77" s="547"/>
      <c r="AO77" s="547"/>
      <c r="AP77" s="547"/>
      <c r="AQ77" s="547"/>
      <c r="AR77" s="547"/>
      <c r="AS77" s="547"/>
      <c r="AT77" s="547"/>
      <c r="AU77" s="547"/>
      <c r="AV77" s="547"/>
      <c r="AW77" s="547"/>
      <c r="AX77" s="547"/>
      <c r="AY77" s="547"/>
      <c r="AZ77" s="547"/>
      <c r="BA77" s="547"/>
      <c r="BB77" s="547"/>
      <c r="BC77" s="547"/>
      <c r="BD77" s="548"/>
      <c r="BE77" s="556"/>
      <c r="BF77" s="443"/>
      <c r="BG77" s="443"/>
      <c r="BH77" s="443"/>
      <c r="BI77" s="443"/>
      <c r="BJ77" s="443"/>
      <c r="BK77" s="443"/>
      <c r="BL77" s="443"/>
      <c r="BM77" s="443"/>
      <c r="BN77" s="443"/>
      <c r="BO77" s="443"/>
      <c r="BP77" s="443"/>
      <c r="BQ77" s="443"/>
      <c r="BR77" s="443"/>
      <c r="BS77" s="443"/>
      <c r="BT77" s="557">
        <f>BT76-BT75</f>
        <v>0</v>
      </c>
      <c r="BU77" s="557"/>
      <c r="BV77" s="557"/>
      <c r="BW77" s="557"/>
      <c r="BX77" s="557"/>
      <c r="BY77" s="557"/>
      <c r="BZ77" s="557"/>
      <c r="CA77" s="557"/>
      <c r="CB77" s="557"/>
      <c r="CC77" s="557"/>
      <c r="CD77" s="557"/>
      <c r="CE77" s="557"/>
      <c r="CF77" s="557"/>
      <c r="CG77" s="557"/>
      <c r="CH77" s="557"/>
      <c r="CI77" s="557"/>
      <c r="CJ77" s="557"/>
      <c r="CK77" s="557">
        <f>CK75-CK76</f>
        <v>0</v>
      </c>
      <c r="CL77" s="557"/>
      <c r="CM77" s="557"/>
      <c r="CN77" s="557"/>
      <c r="CO77" s="557"/>
      <c r="CP77" s="557"/>
      <c r="CQ77" s="557"/>
      <c r="CR77" s="557"/>
      <c r="CS77" s="557"/>
      <c r="CT77" s="557"/>
      <c r="CU77" s="557"/>
      <c r="CV77" s="557"/>
      <c r="CW77" s="557"/>
      <c r="CX77" s="557"/>
      <c r="CY77" s="557"/>
      <c r="CZ77" s="557"/>
      <c r="DA77" s="557"/>
    </row>
    <row r="78" spans="1:105" s="54" customFormat="1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45" t="s">
        <v>200</v>
      </c>
      <c r="M78" s="545"/>
      <c r="N78" s="545"/>
      <c r="O78" s="545"/>
      <c r="P78" s="545"/>
      <c r="Q78" s="545"/>
      <c r="R78" s="545"/>
      <c r="S78" s="545"/>
      <c r="T78" s="545"/>
      <c r="U78" s="545"/>
      <c r="V78" s="545"/>
      <c r="W78" s="545"/>
      <c r="X78" s="545"/>
      <c r="Y78" s="545"/>
      <c r="Z78" s="545"/>
      <c r="AA78" s="545"/>
      <c r="AB78" s="545"/>
      <c r="AC78" s="545"/>
      <c r="AD78" s="545"/>
      <c r="AE78" s="545"/>
      <c r="AF78" s="545"/>
      <c r="AG78" s="545"/>
      <c r="AH78" s="545"/>
      <c r="AI78" s="545"/>
      <c r="AJ78" s="545"/>
      <c r="AK78" s="545"/>
      <c r="AL78" s="545"/>
      <c r="AM78" s="545"/>
      <c r="AN78" s="545"/>
      <c r="AO78" s="545"/>
      <c r="AP78" s="545"/>
      <c r="AQ78" s="545"/>
      <c r="AR78" s="545"/>
      <c r="AS78" s="545"/>
      <c r="AT78" s="545"/>
      <c r="AU78" s="545"/>
      <c r="AV78" s="545"/>
      <c r="AW78" s="545"/>
      <c r="AX78" s="545"/>
      <c r="AY78" s="545"/>
      <c r="AZ78" s="545"/>
      <c r="BA78" s="545"/>
      <c r="BB78" s="545"/>
      <c r="BC78" s="545"/>
      <c r="BD78" s="545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3"/>
      <c r="BS78" s="53"/>
      <c r="BT78" s="546"/>
      <c r="BU78" s="546"/>
      <c r="BV78" s="546"/>
      <c r="BW78" s="546"/>
      <c r="BX78" s="546"/>
      <c r="BY78" s="546"/>
      <c r="BZ78" s="546"/>
      <c r="CA78" s="546"/>
      <c r="CB78" s="546"/>
      <c r="CC78" s="546"/>
      <c r="CD78" s="546"/>
      <c r="CE78" s="546"/>
      <c r="CF78" s="546"/>
      <c r="CG78" s="546"/>
      <c r="CH78" s="546"/>
      <c r="CI78" s="546"/>
      <c r="CJ78" s="546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</row>
    <row r="79" spans="1:105" s="29" customFormat="1" x14ac:dyDescent="0.25">
      <c r="A79" s="373" t="s">
        <v>137</v>
      </c>
      <c r="B79" s="373"/>
      <c r="C79" s="373"/>
      <c r="D79" s="373"/>
      <c r="E79" s="373"/>
      <c r="F79" s="373"/>
      <c r="G79" s="373"/>
      <c r="H79" s="373"/>
      <c r="I79" s="373"/>
      <c r="J79" s="373"/>
      <c r="K79" s="373"/>
      <c r="L79" s="373"/>
      <c r="M79" s="373"/>
      <c r="N79" s="373"/>
      <c r="O79" s="373"/>
      <c r="P79" s="373"/>
      <c r="Q79" s="373"/>
      <c r="R79" s="373"/>
      <c r="S79" s="373"/>
      <c r="T79" s="373"/>
      <c r="U79" s="373"/>
      <c r="V79" s="373"/>
      <c r="W79" s="373"/>
      <c r="X79" s="373"/>
      <c r="Y79" s="373"/>
      <c r="Z79" s="373"/>
      <c r="AA79" s="373"/>
      <c r="AB79" s="373"/>
      <c r="AC79" s="373"/>
      <c r="AD79" s="373"/>
      <c r="AE79" s="373"/>
      <c r="AF79" s="373"/>
      <c r="AG79" s="373"/>
      <c r="AH79" s="373"/>
      <c r="AI79" s="373"/>
      <c r="AJ79" s="373"/>
      <c r="AK79" s="373"/>
      <c r="AL79" s="373"/>
      <c r="AM79" s="373"/>
      <c r="AN79" s="373"/>
      <c r="AQ79" s="374"/>
      <c r="AR79" s="374"/>
      <c r="AS79" s="374"/>
      <c r="AT79" s="374"/>
      <c r="AU79" s="374"/>
      <c r="AV79" s="374"/>
      <c r="AW79" s="374"/>
      <c r="AX79" s="374"/>
      <c r="AY79" s="374"/>
      <c r="AZ79" s="374"/>
      <c r="BA79" s="374"/>
      <c r="BB79" s="374"/>
      <c r="BC79" s="374"/>
      <c r="BD79" s="374"/>
      <c r="BE79" s="374"/>
      <c r="BF79" s="374"/>
      <c r="BG79" s="374"/>
      <c r="BH79" s="374"/>
      <c r="BI79" s="374"/>
      <c r="BJ79" s="374"/>
      <c r="BK79" s="374"/>
      <c r="BL79" s="374"/>
      <c r="BM79" s="374"/>
      <c r="BN79" s="20"/>
      <c r="BO79" s="20"/>
      <c r="BP79" s="373" t="s">
        <v>138</v>
      </c>
      <c r="BQ79" s="373"/>
      <c r="BR79" s="373"/>
      <c r="BS79" s="373"/>
      <c r="BT79" s="373"/>
      <c r="BU79" s="373"/>
      <c r="BV79" s="373"/>
      <c r="BW79" s="373"/>
      <c r="BX79" s="373"/>
      <c r="BY79" s="373"/>
      <c r="BZ79" s="373"/>
      <c r="CA79" s="373"/>
      <c r="CB79" s="373"/>
      <c r="CC79" s="373"/>
      <c r="CD79" s="373"/>
      <c r="CE79" s="373"/>
      <c r="CF79" s="373"/>
      <c r="CG79" s="373"/>
      <c r="CH79" s="373"/>
      <c r="CI79" s="373"/>
      <c r="CJ79" s="373"/>
      <c r="CK79" s="373"/>
      <c r="CL79" s="373"/>
      <c r="CM79" s="373"/>
      <c r="CN79" s="373"/>
      <c r="CO79" s="373"/>
      <c r="CP79" s="373"/>
      <c r="CQ79" s="373"/>
      <c r="CR79" s="373"/>
      <c r="CS79" s="373"/>
      <c r="CT79" s="373"/>
      <c r="CU79" s="373"/>
      <c r="CV79" s="373"/>
      <c r="CW79" s="373"/>
      <c r="CX79" s="373"/>
      <c r="CY79" s="373"/>
      <c r="CZ79" s="373"/>
      <c r="DA79" s="373"/>
    </row>
    <row r="80" spans="1:105" s="21" customFormat="1" ht="13.5" customHeight="1" x14ac:dyDescent="0.2">
      <c r="A80" s="372" t="s">
        <v>53</v>
      </c>
      <c r="B80" s="372"/>
      <c r="C80" s="372"/>
      <c r="D80" s="372"/>
      <c r="E80" s="372"/>
      <c r="F80" s="372"/>
      <c r="G80" s="372"/>
      <c r="H80" s="372"/>
      <c r="I80" s="372"/>
      <c r="J80" s="372"/>
      <c r="K80" s="372"/>
      <c r="L80" s="372"/>
      <c r="M80" s="372"/>
      <c r="N80" s="372"/>
      <c r="O80" s="372"/>
      <c r="P80" s="372"/>
      <c r="Q80" s="372"/>
      <c r="R80" s="372"/>
      <c r="S80" s="372"/>
      <c r="T80" s="372"/>
      <c r="U80" s="372"/>
      <c r="V80" s="372"/>
      <c r="W80" s="372"/>
      <c r="X80" s="372"/>
      <c r="Y80" s="372"/>
      <c r="Z80" s="372"/>
      <c r="AA80" s="372"/>
      <c r="AB80" s="372"/>
      <c r="AC80" s="372"/>
      <c r="AD80" s="372"/>
      <c r="AE80" s="372"/>
      <c r="AF80" s="372"/>
      <c r="AG80" s="372"/>
      <c r="AH80" s="372"/>
      <c r="AI80" s="372"/>
      <c r="AJ80" s="372"/>
      <c r="AK80" s="372"/>
      <c r="AL80" s="372"/>
      <c r="AM80" s="372"/>
      <c r="AN80" s="372"/>
      <c r="AQ80" s="375" t="s">
        <v>54</v>
      </c>
      <c r="AR80" s="375"/>
      <c r="AS80" s="375"/>
      <c r="AT80" s="375"/>
      <c r="AU80" s="375"/>
      <c r="AV80" s="375"/>
      <c r="AW80" s="375"/>
      <c r="AX80" s="375"/>
      <c r="AY80" s="375"/>
      <c r="AZ80" s="375"/>
      <c r="BA80" s="375"/>
      <c r="BB80" s="375"/>
      <c r="BC80" s="375"/>
      <c r="BD80" s="375"/>
      <c r="BE80" s="375"/>
      <c r="BF80" s="375"/>
      <c r="BG80" s="375"/>
      <c r="BH80" s="375"/>
      <c r="BI80" s="375"/>
      <c r="BJ80" s="375"/>
      <c r="BK80" s="375"/>
      <c r="BL80" s="375"/>
      <c r="BM80" s="375"/>
      <c r="BN80" s="27"/>
      <c r="BO80" s="27"/>
      <c r="BP80" s="372" t="s">
        <v>2</v>
      </c>
      <c r="BQ80" s="372"/>
      <c r="BR80" s="372"/>
      <c r="BS80" s="372"/>
      <c r="BT80" s="372"/>
      <c r="BU80" s="372"/>
      <c r="BV80" s="372"/>
      <c r="BW80" s="372"/>
      <c r="BX80" s="372"/>
      <c r="BY80" s="372"/>
      <c r="BZ80" s="372"/>
      <c r="CA80" s="372"/>
      <c r="CB80" s="372"/>
      <c r="CC80" s="372"/>
      <c r="CD80" s="372"/>
      <c r="CE80" s="372"/>
      <c r="CF80" s="372"/>
      <c r="CG80" s="372"/>
      <c r="CH80" s="372"/>
      <c r="CI80" s="372"/>
      <c r="CJ80" s="372"/>
      <c r="CK80" s="372"/>
      <c r="CL80" s="372"/>
      <c r="CM80" s="372"/>
      <c r="CN80" s="372"/>
      <c r="CO80" s="372"/>
      <c r="CP80" s="372"/>
      <c r="CQ80" s="372"/>
      <c r="CR80" s="372"/>
      <c r="CS80" s="372"/>
      <c r="CT80" s="372"/>
      <c r="CU80" s="372"/>
      <c r="CV80" s="372"/>
      <c r="CW80" s="372"/>
      <c r="CX80" s="372"/>
      <c r="CY80" s="372"/>
      <c r="CZ80" s="372"/>
      <c r="DA80" s="372"/>
    </row>
    <row r="81" spans="1:105" s="22" customFormat="1" ht="17.2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</row>
    <row r="82" spans="1:105" s="4" customFormat="1" x14ac:dyDescent="0.25">
      <c r="A82" s="388" t="s">
        <v>55</v>
      </c>
      <c r="B82" s="388"/>
      <c r="C82" s="387" t="str">
        <f>Баланс!C86</f>
        <v>30</v>
      </c>
      <c r="D82" s="373"/>
      <c r="E82" s="373"/>
      <c r="F82" s="373"/>
      <c r="G82" s="385" t="s">
        <v>56</v>
      </c>
      <c r="H82" s="385"/>
      <c r="I82" s="385"/>
      <c r="J82" s="470" t="str">
        <f>Баланс!J86</f>
        <v>июля</v>
      </c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25"/>
      <c r="Z82" s="387" t="s">
        <v>1097</v>
      </c>
      <c r="AA82" s="387"/>
      <c r="AB82" s="387"/>
      <c r="AC82" s="387"/>
      <c r="AD82" s="387"/>
      <c r="AE82" s="387"/>
      <c r="AF82" s="387"/>
      <c r="AG82" s="387"/>
      <c r="AH82" s="385" t="s">
        <v>0</v>
      </c>
      <c r="AI82" s="385"/>
      <c r="AJ82" s="385"/>
      <c r="AK82" s="385"/>
    </row>
    <row r="83" spans="1:105" ht="3" customHeight="1" x14ac:dyDescent="0.25"/>
  </sheetData>
  <mergeCells count="308">
    <mergeCell ref="A7:DA7"/>
    <mergeCell ref="AK9:AO9"/>
    <mergeCell ref="AP9:BD9"/>
    <mergeCell ref="BF9:BM9"/>
    <mergeCell ref="BN9:BQ9"/>
    <mergeCell ref="A11:DA11"/>
    <mergeCell ref="A12:DA12"/>
    <mergeCell ref="S14:DA14"/>
    <mergeCell ref="A20:J22"/>
    <mergeCell ref="K20:BD22"/>
    <mergeCell ref="BE20:BS22"/>
    <mergeCell ref="BT20:BX20"/>
    <mergeCell ref="BY20:CJ20"/>
    <mergeCell ref="CK20:CO20"/>
    <mergeCell ref="CP20:DA20"/>
    <mergeCell ref="BW21:BZ21"/>
    <mergeCell ref="CA21:CD21"/>
    <mergeCell ref="CE21:CG21"/>
    <mergeCell ref="CN21:CQ21"/>
    <mergeCell ref="CR21:CU21"/>
    <mergeCell ref="CV21:CX21"/>
    <mergeCell ref="A23:J23"/>
    <mergeCell ref="K23:BD23"/>
    <mergeCell ref="BE23:BS23"/>
    <mergeCell ref="L77:BD77"/>
    <mergeCell ref="BE77:BS77"/>
    <mergeCell ref="BT77:CJ77"/>
    <mergeCell ref="CK77:DA77"/>
    <mergeCell ref="BT76:CJ76"/>
    <mergeCell ref="CK76:DA76"/>
    <mergeCell ref="L76:BD76"/>
    <mergeCell ref="BE76:BS76"/>
    <mergeCell ref="BT23:CJ23"/>
    <mergeCell ref="CK23:DA23"/>
    <mergeCell ref="A26:J26"/>
    <mergeCell ref="L26:BD26"/>
    <mergeCell ref="BE26:BS26"/>
    <mergeCell ref="BT26:CJ26"/>
    <mergeCell ref="CK26:DA26"/>
    <mergeCell ref="A27:J27"/>
    <mergeCell ref="L27:BD27"/>
    <mergeCell ref="BE27:BS27"/>
    <mergeCell ref="BT27:CJ27"/>
    <mergeCell ref="CK27:DA27"/>
    <mergeCell ref="A24:J24"/>
    <mergeCell ref="AP3:BD4"/>
    <mergeCell ref="BE3:DA3"/>
    <mergeCell ref="BE4:BM4"/>
    <mergeCell ref="BN4:CN4"/>
    <mergeCell ref="CO4:DA4"/>
    <mergeCell ref="AP5:BD5"/>
    <mergeCell ref="BE5:BM5"/>
    <mergeCell ref="BN5:CN5"/>
    <mergeCell ref="CO5:DA5"/>
    <mergeCell ref="L24:DA24"/>
    <mergeCell ref="A25:J25"/>
    <mergeCell ref="L25:BD25"/>
    <mergeCell ref="BE25:BS25"/>
    <mergeCell ref="BT25:CJ25"/>
    <mergeCell ref="CK25:DA25"/>
    <mergeCell ref="A28:J28"/>
    <mergeCell ref="L28:BD28"/>
    <mergeCell ref="BE28:BS28"/>
    <mergeCell ref="BT28:CJ28"/>
    <mergeCell ref="CK28:DA28"/>
    <mergeCell ref="A29:J29"/>
    <mergeCell ref="L29:BD29"/>
    <mergeCell ref="BE29:BS29"/>
    <mergeCell ref="BT29:CJ29"/>
    <mergeCell ref="CK29:DA29"/>
    <mergeCell ref="A30:J30"/>
    <mergeCell ref="L30:BD30"/>
    <mergeCell ref="BE30:BS30"/>
    <mergeCell ref="BT30:CJ30"/>
    <mergeCell ref="CK30:DA30"/>
    <mergeCell ref="A31:J31"/>
    <mergeCell ref="L31:BD31"/>
    <mergeCell ref="BE31:BS31"/>
    <mergeCell ref="BT31:CJ31"/>
    <mergeCell ref="CK31:DA31"/>
    <mergeCell ref="A32:J32"/>
    <mergeCell ref="L32:BD32"/>
    <mergeCell ref="BE32:BS32"/>
    <mergeCell ref="BT32:CJ32"/>
    <mergeCell ref="CK32:DA32"/>
    <mergeCell ref="A33:J33"/>
    <mergeCell ref="L33:BD33"/>
    <mergeCell ref="BE33:BS33"/>
    <mergeCell ref="BT33:CJ33"/>
    <mergeCell ref="CK33:DA33"/>
    <mergeCell ref="A34:J34"/>
    <mergeCell ref="L34:BD34"/>
    <mergeCell ref="BE34:BS34"/>
    <mergeCell ref="BT34:CJ34"/>
    <mergeCell ref="CK34:DA34"/>
    <mergeCell ref="A35:J35"/>
    <mergeCell ref="L35:BD35"/>
    <mergeCell ref="BE35:BS35"/>
    <mergeCell ref="BT35:CJ35"/>
    <mergeCell ref="CK35:DA35"/>
    <mergeCell ref="A38:J38"/>
    <mergeCell ref="L38:DA38"/>
    <mergeCell ref="A39:J39"/>
    <mergeCell ref="L39:BD39"/>
    <mergeCell ref="BE39:BS39"/>
    <mergeCell ref="BT39:CJ39"/>
    <mergeCell ref="CK39:DA39"/>
    <mergeCell ref="A36:J36"/>
    <mergeCell ref="L36:BD36"/>
    <mergeCell ref="BE36:BS36"/>
    <mergeCell ref="BT36:CJ36"/>
    <mergeCell ref="CK36:DA36"/>
    <mergeCell ref="A37:J37"/>
    <mergeCell ref="L37:BD37"/>
    <mergeCell ref="BE37:BS37"/>
    <mergeCell ref="BT37:CJ37"/>
    <mergeCell ref="CK37:DA37"/>
    <mergeCell ref="A40:J40"/>
    <mergeCell ref="L40:BD40"/>
    <mergeCell ref="BE40:BS40"/>
    <mergeCell ref="BT40:CJ40"/>
    <mergeCell ref="CK40:DA40"/>
    <mergeCell ref="A41:J41"/>
    <mergeCell ref="L41:BD41"/>
    <mergeCell ref="BE41:BS41"/>
    <mergeCell ref="BT41:CJ41"/>
    <mergeCell ref="CK41:DA41"/>
    <mergeCell ref="A42:J42"/>
    <mergeCell ref="L42:BD42"/>
    <mergeCell ref="BE42:BS42"/>
    <mergeCell ref="BT42:CJ42"/>
    <mergeCell ref="CK42:DA42"/>
    <mergeCell ref="A43:J43"/>
    <mergeCell ref="L43:BD43"/>
    <mergeCell ref="BE43:BS43"/>
    <mergeCell ref="BT43:CJ43"/>
    <mergeCell ref="CK43:DA43"/>
    <mergeCell ref="A44:J44"/>
    <mergeCell ref="L44:BD44"/>
    <mergeCell ref="BE44:BS44"/>
    <mergeCell ref="BT44:CJ44"/>
    <mergeCell ref="CK44:DA44"/>
    <mergeCell ref="A45:J45"/>
    <mergeCell ref="L45:BD45"/>
    <mergeCell ref="BE45:BS45"/>
    <mergeCell ref="BT45:CJ45"/>
    <mergeCell ref="CK45:DA45"/>
    <mergeCell ref="A46:J46"/>
    <mergeCell ref="L46:BD46"/>
    <mergeCell ref="BE46:BS46"/>
    <mergeCell ref="BT46:CJ46"/>
    <mergeCell ref="CK46:DA46"/>
    <mergeCell ref="A47:J47"/>
    <mergeCell ref="L47:BD47"/>
    <mergeCell ref="BE47:BS47"/>
    <mergeCell ref="BT47:CJ47"/>
    <mergeCell ref="CK47:DA47"/>
    <mergeCell ref="A48:J48"/>
    <mergeCell ref="L48:BD48"/>
    <mergeCell ref="BE48:BS48"/>
    <mergeCell ref="BT48:CJ48"/>
    <mergeCell ref="CK48:DA48"/>
    <mergeCell ref="A49:J49"/>
    <mergeCell ref="L49:BD49"/>
    <mergeCell ref="BE49:BS49"/>
    <mergeCell ref="BT49:CJ49"/>
    <mergeCell ref="CK49:DA49"/>
    <mergeCell ref="A50:J50"/>
    <mergeCell ref="L50:BD50"/>
    <mergeCell ref="BE50:BS50"/>
    <mergeCell ref="BT50:CJ50"/>
    <mergeCell ref="CK50:DA50"/>
    <mergeCell ref="A51:J51"/>
    <mergeCell ref="L51:BD51"/>
    <mergeCell ref="BE51:BS51"/>
    <mergeCell ref="BT51:CJ51"/>
    <mergeCell ref="CK51:DA51"/>
    <mergeCell ref="A52:J52"/>
    <mergeCell ref="L52:BD52"/>
    <mergeCell ref="BE52:BS52"/>
    <mergeCell ref="BT52:CJ52"/>
    <mergeCell ref="CK52:DA52"/>
    <mergeCell ref="A53:J53"/>
    <mergeCell ref="L53:BD53"/>
    <mergeCell ref="BE53:BS53"/>
    <mergeCell ref="BT53:CJ53"/>
    <mergeCell ref="CK53:DA53"/>
    <mergeCell ref="A56:J56"/>
    <mergeCell ref="L56:BD56"/>
    <mergeCell ref="BE56:BS56"/>
    <mergeCell ref="BT56:CJ56"/>
    <mergeCell ref="CK56:DA56"/>
    <mergeCell ref="A57:J57"/>
    <mergeCell ref="L57:DA57"/>
    <mergeCell ref="A54:J54"/>
    <mergeCell ref="L54:BD54"/>
    <mergeCell ref="BE54:BS54"/>
    <mergeCell ref="BT54:CJ54"/>
    <mergeCell ref="CK54:DA54"/>
    <mergeCell ref="A55:J55"/>
    <mergeCell ref="L55:BD55"/>
    <mergeCell ref="BE55:BS55"/>
    <mergeCell ref="BT55:CJ55"/>
    <mergeCell ref="CK55:DA55"/>
    <mergeCell ref="A58:J58"/>
    <mergeCell ref="L58:BD58"/>
    <mergeCell ref="BE58:BS58"/>
    <mergeCell ref="BT58:CJ58"/>
    <mergeCell ref="CK58:DA58"/>
    <mergeCell ref="A59:J59"/>
    <mergeCell ref="L59:BD59"/>
    <mergeCell ref="BE59:BS59"/>
    <mergeCell ref="BT59:CJ59"/>
    <mergeCell ref="CK59:DA59"/>
    <mergeCell ref="A60:J60"/>
    <mergeCell ref="L60:BD60"/>
    <mergeCell ref="BE60:BS60"/>
    <mergeCell ref="BT60:CJ60"/>
    <mergeCell ref="CK60:DA60"/>
    <mergeCell ref="A61:J61"/>
    <mergeCell ref="L61:BD61"/>
    <mergeCell ref="BE61:BS61"/>
    <mergeCell ref="BT61:CJ61"/>
    <mergeCell ref="CK61:DA61"/>
    <mergeCell ref="A62:J62"/>
    <mergeCell ref="L62:BD62"/>
    <mergeCell ref="BE62:BS62"/>
    <mergeCell ref="BT62:CJ62"/>
    <mergeCell ref="CK62:DA62"/>
    <mergeCell ref="A63:J63"/>
    <mergeCell ref="L63:BD63"/>
    <mergeCell ref="BE63:BS63"/>
    <mergeCell ref="BT63:CJ63"/>
    <mergeCell ref="CK63:DA63"/>
    <mergeCell ref="A64:J64"/>
    <mergeCell ref="L64:BD64"/>
    <mergeCell ref="BE64:BS64"/>
    <mergeCell ref="BT64:CJ64"/>
    <mergeCell ref="CK64:DA64"/>
    <mergeCell ref="A65:J65"/>
    <mergeCell ref="L65:BD65"/>
    <mergeCell ref="BE65:BS65"/>
    <mergeCell ref="BT65:CJ65"/>
    <mergeCell ref="CK65:DA65"/>
    <mergeCell ref="A66:J66"/>
    <mergeCell ref="L66:BD66"/>
    <mergeCell ref="BE66:BS66"/>
    <mergeCell ref="BT66:CJ66"/>
    <mergeCell ref="CK66:DA66"/>
    <mergeCell ref="A67:J67"/>
    <mergeCell ref="L67:BD67"/>
    <mergeCell ref="BE67:BS67"/>
    <mergeCell ref="BT67:CJ67"/>
    <mergeCell ref="CK67:DA67"/>
    <mergeCell ref="A69:J69"/>
    <mergeCell ref="L69:BD69"/>
    <mergeCell ref="BE69:BS69"/>
    <mergeCell ref="BT69:CJ69"/>
    <mergeCell ref="CK69:DA69"/>
    <mergeCell ref="A70:J70"/>
    <mergeCell ref="L70:BD70"/>
    <mergeCell ref="BE70:BS70"/>
    <mergeCell ref="BT70:CJ70"/>
    <mergeCell ref="CK70:DA70"/>
    <mergeCell ref="A71:J71"/>
    <mergeCell ref="L71:BD71"/>
    <mergeCell ref="BE71:BS71"/>
    <mergeCell ref="BT71:CJ71"/>
    <mergeCell ref="CK71:DA71"/>
    <mergeCell ref="A72:J72"/>
    <mergeCell ref="L72:BD72"/>
    <mergeCell ref="BE72:BS72"/>
    <mergeCell ref="BT72:CJ72"/>
    <mergeCell ref="CK72:DA72"/>
    <mergeCell ref="A73:J73"/>
    <mergeCell ref="L73:BD73"/>
    <mergeCell ref="BE73:BS73"/>
    <mergeCell ref="BT73:CJ73"/>
    <mergeCell ref="CK73:DA73"/>
    <mergeCell ref="A74:J74"/>
    <mergeCell ref="L74:BD74"/>
    <mergeCell ref="BE74:BS74"/>
    <mergeCell ref="BT74:CJ74"/>
    <mergeCell ref="CK74:DA74"/>
    <mergeCell ref="A68:J68"/>
    <mergeCell ref="L68:BD68"/>
    <mergeCell ref="BE68:BS68"/>
    <mergeCell ref="BT68:CJ68"/>
    <mergeCell ref="CK68:DA68"/>
    <mergeCell ref="A82:B82"/>
    <mergeCell ref="C82:F82"/>
    <mergeCell ref="G82:I82"/>
    <mergeCell ref="J82:X82"/>
    <mergeCell ref="Z82:AG82"/>
    <mergeCell ref="AH82:AK82"/>
    <mergeCell ref="A79:AN79"/>
    <mergeCell ref="AQ79:BM79"/>
    <mergeCell ref="BP79:DA79"/>
    <mergeCell ref="A80:AN80"/>
    <mergeCell ref="AQ80:BM80"/>
    <mergeCell ref="BP80:DA80"/>
    <mergeCell ref="A75:J75"/>
    <mergeCell ref="L75:BD75"/>
    <mergeCell ref="BE75:BS75"/>
    <mergeCell ref="BT75:CJ75"/>
    <mergeCell ref="CK75:DA75"/>
    <mergeCell ref="L78:BD78"/>
    <mergeCell ref="BT78:CJ78"/>
  </mergeCells>
  <printOptions horizontalCentered="1"/>
  <pageMargins left="0.39370078740157483" right="0.39370078740157483" top="0.39370078740157483" bottom="0.39370078740157483" header="0.19685039370078741" footer="0.19685039370078741"/>
  <pageSetup paperSize="9" fitToHeight="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A4" sqref="A4:D4"/>
    </sheetView>
  </sheetViews>
  <sheetFormatPr defaultRowHeight="12.75" x14ac:dyDescent="0.2"/>
  <cols>
    <col min="1" max="1" width="9.140625" style="60" customWidth="1"/>
    <col min="2" max="2" width="15.28515625" style="60" customWidth="1"/>
    <col min="3" max="3" width="27.42578125" style="60" customWidth="1"/>
    <col min="4" max="4" width="37" style="60" customWidth="1"/>
    <col min="5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73"/>
      <c r="B3" s="559" t="s">
        <v>1199</v>
      </c>
      <c r="C3" s="559"/>
      <c r="D3" s="559"/>
    </row>
    <row r="4" spans="1:4" ht="27.75" customHeight="1" x14ac:dyDescent="0.2">
      <c r="A4" s="560" t="s">
        <v>1094</v>
      </c>
      <c r="B4" s="560"/>
      <c r="C4" s="560"/>
      <c r="D4" s="560"/>
    </row>
    <row r="5" spans="1:4" ht="13.5" thickBot="1" x14ac:dyDescent="0.25">
      <c r="D5" s="74" t="s">
        <v>229</v>
      </c>
    </row>
    <row r="6" spans="1:4" ht="26.25" thickBot="1" x14ac:dyDescent="0.25">
      <c r="A6" s="287" t="s">
        <v>1</v>
      </c>
      <c r="B6" s="288" t="s">
        <v>230</v>
      </c>
      <c r="C6" s="288" t="s">
        <v>231</v>
      </c>
      <c r="D6" s="288" t="s">
        <v>232</v>
      </c>
    </row>
    <row r="7" spans="1:4" ht="15.75" thickBot="1" x14ac:dyDescent="0.25">
      <c r="A7" s="329">
        <v>1</v>
      </c>
      <c r="B7" s="330">
        <v>2</v>
      </c>
      <c r="C7" s="330">
        <v>3</v>
      </c>
      <c r="D7" s="330">
        <v>4</v>
      </c>
    </row>
    <row r="8" spans="1:4" ht="13.5" thickBot="1" x14ac:dyDescent="0.25">
      <c r="A8" s="76">
        <v>1</v>
      </c>
      <c r="B8" s="77" t="s">
        <v>233</v>
      </c>
      <c r="C8" s="78" t="s">
        <v>234</v>
      </c>
      <c r="D8" s="78" t="s">
        <v>235</v>
      </c>
    </row>
    <row r="9" spans="1:4" ht="13.5" thickBot="1" x14ac:dyDescent="0.25">
      <c r="A9" s="76">
        <v>2</v>
      </c>
      <c r="B9" s="77" t="s">
        <v>233</v>
      </c>
      <c r="C9" s="78" t="s">
        <v>236</v>
      </c>
      <c r="D9" s="78" t="s">
        <v>237</v>
      </c>
    </row>
    <row r="10" spans="1:4" ht="13.5" thickBot="1" x14ac:dyDescent="0.25">
      <c r="A10" s="76">
        <v>3</v>
      </c>
      <c r="B10" s="77" t="s">
        <v>233</v>
      </c>
      <c r="C10" s="78" t="s">
        <v>238</v>
      </c>
      <c r="D10" s="79">
        <v>41166</v>
      </c>
    </row>
    <row r="11" spans="1:4" ht="64.5" thickBot="1" x14ac:dyDescent="0.25">
      <c r="A11" s="76">
        <v>4</v>
      </c>
      <c r="B11" s="77" t="s">
        <v>233</v>
      </c>
      <c r="C11" s="78" t="s">
        <v>239</v>
      </c>
      <c r="D11" s="78" t="s">
        <v>240</v>
      </c>
    </row>
    <row r="12" spans="1:4" ht="26.25" thickBot="1" x14ac:dyDescent="0.25">
      <c r="A12" s="76">
        <v>5</v>
      </c>
      <c r="B12" s="77" t="s">
        <v>233</v>
      </c>
      <c r="C12" s="78" t="s">
        <v>241</v>
      </c>
      <c r="D12" s="78" t="s">
        <v>139</v>
      </c>
    </row>
    <row r="13" spans="1:4" ht="39" thickBot="1" x14ac:dyDescent="0.25">
      <c r="A13" s="76">
        <v>6</v>
      </c>
      <c r="B13" s="77" t="s">
        <v>233</v>
      </c>
      <c r="C13" s="78" t="s">
        <v>242</v>
      </c>
      <c r="D13" s="78" t="s">
        <v>243</v>
      </c>
    </row>
    <row r="14" spans="1:4" ht="51.75" thickBot="1" x14ac:dyDescent="0.25">
      <c r="A14" s="76">
        <v>7</v>
      </c>
      <c r="B14" s="80" t="s">
        <v>1055</v>
      </c>
      <c r="C14" s="78" t="s">
        <v>244</v>
      </c>
      <c r="D14" s="78" t="s">
        <v>433</v>
      </c>
    </row>
    <row r="15" spans="1:4" ht="64.5" thickBot="1" x14ac:dyDescent="0.25">
      <c r="A15" s="76">
        <v>8</v>
      </c>
      <c r="B15" s="80" t="s">
        <v>1055</v>
      </c>
      <c r="C15" s="78" t="s">
        <v>245</v>
      </c>
      <c r="D15" s="78" t="s">
        <v>139</v>
      </c>
    </row>
    <row r="16" spans="1:4" ht="64.5" thickBot="1" x14ac:dyDescent="0.25">
      <c r="A16" s="75">
        <v>9</v>
      </c>
      <c r="B16" s="81" t="s">
        <v>233</v>
      </c>
      <c r="C16" s="82" t="s">
        <v>246</v>
      </c>
      <c r="D16" s="82" t="s">
        <v>139</v>
      </c>
    </row>
    <row r="17" spans="1:4" ht="64.5" thickBot="1" x14ac:dyDescent="0.25">
      <c r="A17" s="75">
        <v>10</v>
      </c>
      <c r="B17" s="81" t="s">
        <v>233</v>
      </c>
      <c r="C17" s="82" t="s">
        <v>247</v>
      </c>
      <c r="D17" s="82" t="s">
        <v>139</v>
      </c>
    </row>
    <row r="18" spans="1:4" ht="64.5" thickBot="1" x14ac:dyDescent="0.25">
      <c r="A18" s="76">
        <v>11</v>
      </c>
      <c r="B18" s="77" t="s">
        <v>233</v>
      </c>
      <c r="C18" s="78" t="s">
        <v>248</v>
      </c>
      <c r="D18" s="78" t="s">
        <v>139</v>
      </c>
    </row>
    <row r="19" spans="1:4" ht="39" thickBot="1" x14ac:dyDescent="0.25">
      <c r="A19" s="76">
        <v>12</v>
      </c>
      <c r="B19" s="77" t="s">
        <v>233</v>
      </c>
      <c r="C19" s="78" t="s">
        <v>249</v>
      </c>
      <c r="D19" s="78" t="s">
        <v>250</v>
      </c>
    </row>
    <row r="20" spans="1:4" ht="26.25" thickBot="1" x14ac:dyDescent="0.25">
      <c r="A20" s="76">
        <v>13</v>
      </c>
      <c r="B20" s="77" t="s">
        <v>233</v>
      </c>
      <c r="C20" s="78" t="s">
        <v>251</v>
      </c>
      <c r="D20" s="78" t="s">
        <v>434</v>
      </c>
    </row>
    <row r="21" spans="1:4" ht="39" thickBot="1" x14ac:dyDescent="0.25">
      <c r="A21" s="76">
        <v>14</v>
      </c>
      <c r="B21" s="77" t="s">
        <v>233</v>
      </c>
      <c r="C21" s="78" t="s">
        <v>252</v>
      </c>
      <c r="D21" s="350">
        <v>7</v>
      </c>
    </row>
    <row r="22" spans="1:4" ht="13.5" thickBot="1" x14ac:dyDescent="0.25">
      <c r="A22" s="76">
        <v>15</v>
      </c>
      <c r="B22" s="77" t="s">
        <v>253</v>
      </c>
      <c r="C22" s="78" t="s">
        <v>254</v>
      </c>
      <c r="D22" s="78" t="s">
        <v>348</v>
      </c>
    </row>
    <row r="26" spans="1:4" ht="15" x14ac:dyDescent="0.2">
      <c r="A26" s="83"/>
    </row>
  </sheetData>
  <mergeCells count="4">
    <mergeCell ref="A1:D1"/>
    <mergeCell ref="A2:D2"/>
    <mergeCell ref="A4:D4"/>
    <mergeCell ref="B3:D3"/>
  </mergeCells>
  <hyperlinks>
    <hyperlink ref="B8" r:id="rId1" display="consultantplus://offline/ref=C31DC496F0F533D24B29389A823AFE10B54E1F0F9552942191F7625BF52FK9N"/>
    <hyperlink ref="B9" r:id="rId2" display="consultantplus://offline/ref=C31DC496F0F533D24B29389A823AFE10B54E1F0F9552942191F7625BF52FK9N"/>
    <hyperlink ref="B10" r:id="rId3" display="consultantplus://offline/ref=C31DC496F0F533D24B29389A823AFE10B54E1F0F9552942191F7625BF52FK9N"/>
    <hyperlink ref="B11" r:id="rId4" display="consultantplus://offline/ref=C31DC496F0F533D24B29389A823AFE10B54E1F0F9552942191F7625BF52FK9N"/>
    <hyperlink ref="B12" r:id="rId5" display="consultantplus://offline/ref=C31DC496F0F533D24B29389A823AFE10B54E1F0F9552942191F7625BF52FK9N"/>
    <hyperlink ref="B13" r:id="rId6" display="consultantplus://offline/ref=C31DC496F0F533D24B29389A823AFE10B54E1F0F9552942191F7625BF52FK9N"/>
    <hyperlink ref="B16" r:id="rId7" display="consultantplus://offline/ref=C31DC496F0F533D24B29389A823AFE10B54E1F0F9552942191F7625BF52FK9N"/>
    <hyperlink ref="B17" r:id="rId8" display="consultantplus://offline/ref=C31DC496F0F533D24B29389A823AFE10B54E1F0F9552942191F7625BF52FK9N"/>
    <hyperlink ref="B18" r:id="rId9" display="consultantplus://offline/ref=C31DC496F0F533D24B29389A823AFE10B54E1F0F9552942191F7625BF52FK9N"/>
    <hyperlink ref="B19" r:id="rId10" display="consultantplus://offline/ref=C31DC496F0F533D24B29389A823AFE10B54E1F0F9552942191F7625BF52FK9N"/>
    <hyperlink ref="B20" r:id="rId11" display="consultantplus://offline/ref=C31DC496F0F533D24B29389A823AFE10B54E1F0F9552942191F7625BF52FK9N"/>
    <hyperlink ref="B21" r:id="rId12" display="consultantplus://offline/ref=C31DC496F0F533D24B29389A823AFE10B54E1F0F9552942191F7625BF52FK9N"/>
    <hyperlink ref="B22" r:id="rId13" display="consultantplus://offline/ref=C31DC496F0F533D24B29389A823AFE10B54E1F0C9F57942191F7625BF52FK9N"/>
  </hyperlinks>
  <pageMargins left="0.7" right="0.7" top="0.75" bottom="0.75" header="0.3" footer="0.3"/>
  <pageSetup paperSize="9" orientation="portrait"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zoomScaleNormal="100" workbookViewId="0">
      <selection activeCell="A6" sqref="A6:D7"/>
    </sheetView>
  </sheetViews>
  <sheetFormatPr defaultRowHeight="12.75" x14ac:dyDescent="0.2"/>
  <cols>
    <col min="1" max="2" width="9.140625" style="60"/>
    <col min="3" max="3" width="21.140625" style="60" customWidth="1"/>
    <col min="4" max="4" width="76.85546875" style="60" customWidth="1"/>
    <col min="5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64" t="str">
        <f>'1'!B3</f>
        <v>по состоянию на 30.06.2025</v>
      </c>
      <c r="B3" s="564"/>
      <c r="C3" s="564"/>
      <c r="D3" s="564"/>
    </row>
    <row r="4" spans="1:4" ht="29.25" customHeight="1" x14ac:dyDescent="0.2">
      <c r="A4" s="560" t="s">
        <v>1126</v>
      </c>
      <c r="B4" s="560"/>
      <c r="C4" s="560"/>
      <c r="D4" s="560"/>
    </row>
    <row r="5" spans="1:4" ht="13.5" thickBot="1" x14ac:dyDescent="0.25">
      <c r="D5" s="74" t="s">
        <v>255</v>
      </c>
    </row>
    <row r="6" spans="1:4" ht="26.25" thickBot="1" x14ac:dyDescent="0.25">
      <c r="A6" s="287" t="s">
        <v>1</v>
      </c>
      <c r="B6" s="288" t="s">
        <v>230</v>
      </c>
      <c r="C6" s="288" t="s">
        <v>231</v>
      </c>
      <c r="D6" s="288" t="s">
        <v>232</v>
      </c>
    </row>
    <row r="7" spans="1:4" ht="15" x14ac:dyDescent="0.2">
      <c r="A7" s="367">
        <v>1</v>
      </c>
      <c r="B7" s="368">
        <v>2</v>
      </c>
      <c r="C7" s="368">
        <v>3</v>
      </c>
      <c r="D7" s="368">
        <v>4</v>
      </c>
    </row>
    <row r="8" spans="1:4" ht="107.25" customHeight="1" x14ac:dyDescent="0.2">
      <c r="A8" s="562">
        <v>1</v>
      </c>
      <c r="B8" s="563" t="s">
        <v>233</v>
      </c>
      <c r="C8" s="562" t="s">
        <v>256</v>
      </c>
      <c r="D8" s="561" t="s">
        <v>1161</v>
      </c>
    </row>
    <row r="9" spans="1:4" ht="285" customHeight="1" x14ac:dyDescent="0.2">
      <c r="A9" s="562"/>
      <c r="B9" s="563"/>
      <c r="C9" s="562"/>
      <c r="D9" s="561"/>
    </row>
  </sheetData>
  <mergeCells count="8">
    <mergeCell ref="D8:D9"/>
    <mergeCell ref="C8:C9"/>
    <mergeCell ref="B8:B9"/>
    <mergeCell ref="A8:A9"/>
    <mergeCell ref="A1:D1"/>
    <mergeCell ref="A2:D2"/>
    <mergeCell ref="A4:D4"/>
    <mergeCell ref="A3:D3"/>
  </mergeCells>
  <hyperlinks>
    <hyperlink ref="B8" r:id="rId1" display="consultantplus://offline/ref=1349830757B12AE9C48B300BCF6F41364B047C724029A30FDF1D2FBD51DD9EF945F52BB66A66F0D168A66154DEaE3AF"/>
  </hyperlinks>
  <printOptions horizontalCentered="1"/>
  <pageMargins left="0" right="0" top="0.74803149606299213" bottom="0.74803149606299213" header="0.31496062992125984" footer="0.31496062992125984"/>
  <pageSetup paperSize="9" scale="87" fitToHeight="12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6" sqref="A6:D7"/>
    </sheetView>
  </sheetViews>
  <sheetFormatPr defaultRowHeight="12.75" x14ac:dyDescent="0.2"/>
  <cols>
    <col min="1" max="1" width="8.140625" style="60" customWidth="1"/>
    <col min="2" max="2" width="9.140625" style="60"/>
    <col min="3" max="3" width="28.5703125" style="60" customWidth="1"/>
    <col min="4" max="4" width="43.42578125" style="60" customWidth="1"/>
    <col min="5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59" t="str">
        <f>'1'!B3</f>
        <v>по состоянию на 30.06.2025</v>
      </c>
      <c r="B3" s="559"/>
      <c r="C3" s="559"/>
      <c r="D3" s="559"/>
    </row>
    <row r="4" spans="1:4" ht="14.25" x14ac:dyDescent="0.2">
      <c r="A4" s="573" t="s">
        <v>1127</v>
      </c>
      <c r="B4" s="573"/>
      <c r="C4" s="573"/>
      <c r="D4" s="573"/>
    </row>
    <row r="5" spans="1:4" ht="13.5" thickBot="1" x14ac:dyDescent="0.25">
      <c r="D5" s="74" t="s">
        <v>257</v>
      </c>
    </row>
    <row r="6" spans="1:4" ht="26.25" thickBot="1" x14ac:dyDescent="0.25">
      <c r="A6" s="287" t="s">
        <v>1</v>
      </c>
      <c r="B6" s="288" t="s">
        <v>230</v>
      </c>
      <c r="C6" s="288" t="s">
        <v>231</v>
      </c>
      <c r="D6" s="288" t="s">
        <v>232</v>
      </c>
    </row>
    <row r="7" spans="1:4" ht="15.75" thickBot="1" x14ac:dyDescent="0.25">
      <c r="A7" s="329">
        <v>1</v>
      </c>
      <c r="B7" s="330">
        <v>2</v>
      </c>
      <c r="C7" s="330">
        <v>3</v>
      </c>
      <c r="D7" s="330">
        <v>4</v>
      </c>
    </row>
    <row r="8" spans="1:4" ht="102.75" thickBot="1" x14ac:dyDescent="0.25">
      <c r="A8" s="76">
        <v>1</v>
      </c>
      <c r="B8" s="84" t="s">
        <v>233</v>
      </c>
      <c r="C8" s="78" t="s">
        <v>258</v>
      </c>
      <c r="D8" s="78" t="s">
        <v>259</v>
      </c>
    </row>
    <row r="9" spans="1:4" x14ac:dyDescent="0.2">
      <c r="A9" s="565">
        <v>2</v>
      </c>
      <c r="B9" s="567" t="s">
        <v>233</v>
      </c>
      <c r="C9" s="569" t="s">
        <v>260</v>
      </c>
      <c r="D9" s="571" t="s">
        <v>349</v>
      </c>
    </row>
    <row r="10" spans="1:4" ht="59.25" customHeight="1" thickBot="1" x14ac:dyDescent="0.25">
      <c r="A10" s="566"/>
      <c r="B10" s="568"/>
      <c r="C10" s="570"/>
      <c r="D10" s="572"/>
    </row>
    <row r="11" spans="1:4" ht="26.25" thickBot="1" x14ac:dyDescent="0.25">
      <c r="A11" s="76">
        <v>3</v>
      </c>
      <c r="B11" s="84" t="s">
        <v>233</v>
      </c>
      <c r="C11" s="78" t="s">
        <v>261</v>
      </c>
      <c r="D11" s="78" t="s">
        <v>262</v>
      </c>
    </row>
    <row r="12" spans="1:4" ht="64.5" thickBot="1" x14ac:dyDescent="0.25">
      <c r="A12" s="76">
        <v>4</v>
      </c>
      <c r="B12" s="84" t="s">
        <v>233</v>
      </c>
      <c r="C12" s="78" t="s">
        <v>263</v>
      </c>
      <c r="D12" s="78" t="s">
        <v>139</v>
      </c>
    </row>
    <row r="13" spans="1:4" ht="39" thickBot="1" x14ac:dyDescent="0.25">
      <c r="A13" s="76">
        <v>5</v>
      </c>
      <c r="B13" s="84" t="s">
        <v>233</v>
      </c>
      <c r="C13" s="78" t="s">
        <v>264</v>
      </c>
      <c r="D13" s="78" t="s">
        <v>139</v>
      </c>
    </row>
    <row r="14" spans="1:4" ht="141" thickBot="1" x14ac:dyDescent="0.25">
      <c r="A14" s="76">
        <v>6</v>
      </c>
      <c r="B14" s="84" t="s">
        <v>233</v>
      </c>
      <c r="C14" s="78" t="s">
        <v>265</v>
      </c>
      <c r="D14" s="78" t="s">
        <v>139</v>
      </c>
    </row>
    <row r="15" spans="1:4" ht="15" x14ac:dyDescent="0.2">
      <c r="A15" s="83"/>
    </row>
  </sheetData>
  <mergeCells count="8">
    <mergeCell ref="A9:A10"/>
    <mergeCell ref="B9:B10"/>
    <mergeCell ref="C9:C10"/>
    <mergeCell ref="D9:D10"/>
    <mergeCell ref="A1:D1"/>
    <mergeCell ref="A2:D2"/>
    <mergeCell ref="A4:D4"/>
    <mergeCell ref="A3:D3"/>
  </mergeCells>
  <hyperlinks>
    <hyperlink ref="B8" r:id="rId1" display="consultantplus://offline/ref=783CBA44309918AB84508BA4D2AAC8573B4099111D5E3E76FFB9D1047D097C3FB34490EC3F6649172D6DB2EFE4CEC4G"/>
    <hyperlink ref="B9" r:id="rId2" display="consultantplus://offline/ref=5FD8A8330282DC2CAE0034C73C27E5DB80A558342F2CA9C1C109A308379EA97B7DC7849B7B954B5BF5D7DD5342DDC8G"/>
    <hyperlink ref="B11" r:id="rId3" display="consultantplus://offline/ref=5FD8A8330282DC2CAE0034C73C27E5DB80A558342F2CA9C1C109A308379EA97B7DC7849B7B954B5BF5D7DD5342DDC8G"/>
    <hyperlink ref="B12" r:id="rId4" display="consultantplus://offline/ref=5FD8A8330282DC2CAE0034C73C27E5DB80A558342F2CA9C1C109A308379EA97B7DC7849B7B954B5BF5D7DD5342DDC8G"/>
    <hyperlink ref="B13" r:id="rId5" display="consultantplus://offline/ref=5FD8A8330282DC2CAE0034C73C27E5DB80A558342F2CA9C1C109A308379EA97B7DC7849B7B954B5BF5D7DD5342DDC8G"/>
    <hyperlink ref="B14" r:id="rId6" display="consultantplus://offline/ref=5FD8A8330282DC2CAE0034C73C27E5DB80A558342F2CA9C1C109A308379EA97B7DC7849B7B954B5BF5D7DD5342DDC8G"/>
  </hyperlinks>
  <pageMargins left="0.7" right="0.7" top="0.75" bottom="0.75" header="0.3" footer="0.3"/>
  <pageSetup paperSize="9" orientation="portrait"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A6" sqref="A6:D7"/>
    </sheetView>
  </sheetViews>
  <sheetFormatPr defaultRowHeight="12.75" x14ac:dyDescent="0.2"/>
  <cols>
    <col min="1" max="1" width="7.7109375" style="60" customWidth="1"/>
    <col min="2" max="2" width="9.140625" style="60"/>
    <col min="3" max="3" width="24.140625" style="60" customWidth="1"/>
    <col min="4" max="4" width="47.7109375" style="60" customWidth="1"/>
    <col min="5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59" t="str">
        <f>'1'!B3</f>
        <v>по состоянию на 30.06.2025</v>
      </c>
      <c r="B3" s="559"/>
      <c r="C3" s="559"/>
      <c r="D3" s="559"/>
    </row>
    <row r="4" spans="1:4" ht="27" customHeight="1" x14ac:dyDescent="0.2">
      <c r="A4" s="560" t="s">
        <v>1128</v>
      </c>
      <c r="B4" s="560"/>
      <c r="C4" s="560"/>
      <c r="D4" s="560"/>
    </row>
    <row r="5" spans="1:4" ht="13.5" thickBot="1" x14ac:dyDescent="0.25">
      <c r="D5" s="74" t="s">
        <v>266</v>
      </c>
    </row>
    <row r="6" spans="1:4" ht="26.25" thickBot="1" x14ac:dyDescent="0.25">
      <c r="A6" s="287" t="s">
        <v>1</v>
      </c>
      <c r="B6" s="288" t="s">
        <v>230</v>
      </c>
      <c r="C6" s="288" t="s">
        <v>231</v>
      </c>
      <c r="D6" s="288" t="s">
        <v>232</v>
      </c>
    </row>
    <row r="7" spans="1:4" ht="15.75" thickBot="1" x14ac:dyDescent="0.25">
      <c r="A7" s="329">
        <v>1</v>
      </c>
      <c r="B7" s="330">
        <v>2</v>
      </c>
      <c r="C7" s="330">
        <v>3</v>
      </c>
      <c r="D7" s="330">
        <v>4</v>
      </c>
    </row>
    <row r="8" spans="1:4" ht="30" customHeight="1" thickBot="1" x14ac:dyDescent="0.25">
      <c r="A8" s="574" t="s">
        <v>267</v>
      </c>
      <c r="B8" s="575"/>
      <c r="C8" s="575"/>
      <c r="D8" s="576"/>
    </row>
    <row r="9" spans="1:4" ht="141" thickBot="1" x14ac:dyDescent="0.25">
      <c r="A9" s="76">
        <v>1</v>
      </c>
      <c r="B9" s="84" t="s">
        <v>233</v>
      </c>
      <c r="C9" s="78" t="s">
        <v>268</v>
      </c>
      <c r="D9" s="85" t="s">
        <v>269</v>
      </c>
    </row>
    <row r="10" spans="1:4" ht="192" thickBot="1" x14ac:dyDescent="0.25">
      <c r="A10" s="76">
        <v>2</v>
      </c>
      <c r="B10" s="84" t="s">
        <v>233</v>
      </c>
      <c r="C10" s="78" t="s">
        <v>270</v>
      </c>
      <c r="D10" s="78" t="s">
        <v>271</v>
      </c>
    </row>
    <row r="11" spans="1:4" ht="77.25" thickBot="1" x14ac:dyDescent="0.25">
      <c r="A11" s="76">
        <v>3</v>
      </c>
      <c r="B11" s="86" t="s">
        <v>1056</v>
      </c>
      <c r="C11" s="78" t="s">
        <v>272</v>
      </c>
      <c r="D11" s="85" t="s">
        <v>273</v>
      </c>
    </row>
    <row r="12" spans="1:4" ht="51.75" thickBot="1" x14ac:dyDescent="0.25">
      <c r="A12" s="76">
        <v>4</v>
      </c>
      <c r="B12" s="84" t="s">
        <v>253</v>
      </c>
      <c r="C12" s="78" t="s">
        <v>274</v>
      </c>
      <c r="D12" s="85" t="s">
        <v>275</v>
      </c>
    </row>
    <row r="13" spans="1:4" ht="64.5" thickBot="1" x14ac:dyDescent="0.25">
      <c r="A13" s="76">
        <v>5</v>
      </c>
      <c r="B13" s="84" t="s">
        <v>233</v>
      </c>
      <c r="C13" s="78" t="s">
        <v>276</v>
      </c>
      <c r="D13" s="85" t="s">
        <v>277</v>
      </c>
    </row>
    <row r="14" spans="1:4" ht="77.25" thickBot="1" x14ac:dyDescent="0.25">
      <c r="A14" s="76">
        <v>6</v>
      </c>
      <c r="B14" s="84" t="s">
        <v>278</v>
      </c>
      <c r="C14" s="78" t="s">
        <v>279</v>
      </c>
      <c r="D14" s="78" t="s">
        <v>139</v>
      </c>
    </row>
    <row r="15" spans="1:4" ht="13.5" thickBot="1" x14ac:dyDescent="0.25">
      <c r="A15" s="574" t="s">
        <v>280</v>
      </c>
      <c r="B15" s="575"/>
      <c r="C15" s="575"/>
      <c r="D15" s="576"/>
    </row>
    <row r="16" spans="1:4" ht="217.5" thickBot="1" x14ac:dyDescent="0.25">
      <c r="A16" s="76">
        <v>7</v>
      </c>
      <c r="B16" s="84" t="s">
        <v>281</v>
      </c>
      <c r="C16" s="78" t="s">
        <v>282</v>
      </c>
      <c r="D16" s="78" t="s">
        <v>139</v>
      </c>
    </row>
    <row r="17" spans="1:4" x14ac:dyDescent="0.2">
      <c r="A17" s="565">
        <v>8</v>
      </c>
      <c r="B17" s="567" t="s">
        <v>281</v>
      </c>
      <c r="C17" s="569" t="s">
        <v>350</v>
      </c>
      <c r="D17" s="571" t="s">
        <v>1160</v>
      </c>
    </row>
    <row r="18" spans="1:4" ht="262.5" customHeight="1" thickBot="1" x14ac:dyDescent="0.25">
      <c r="A18" s="566"/>
      <c r="B18" s="568"/>
      <c r="C18" s="570"/>
      <c r="D18" s="572"/>
    </row>
    <row r="19" spans="1:4" ht="13.5" thickBot="1" x14ac:dyDescent="0.25">
      <c r="A19" s="574" t="s">
        <v>283</v>
      </c>
      <c r="B19" s="575"/>
      <c r="C19" s="575"/>
      <c r="D19" s="576"/>
    </row>
    <row r="20" spans="1:4" ht="141" thickBot="1" x14ac:dyDescent="0.25">
      <c r="A20" s="76">
        <v>9</v>
      </c>
      <c r="B20" s="86" t="s">
        <v>1057</v>
      </c>
      <c r="C20" s="78" t="s">
        <v>284</v>
      </c>
      <c r="D20" s="85" t="s">
        <v>285</v>
      </c>
    </row>
    <row r="21" spans="1:4" ht="115.5" thickBot="1" x14ac:dyDescent="0.25">
      <c r="A21" s="76">
        <v>10</v>
      </c>
      <c r="B21" s="86" t="s">
        <v>1057</v>
      </c>
      <c r="C21" s="78" t="s">
        <v>286</v>
      </c>
      <c r="D21" s="85" t="s">
        <v>287</v>
      </c>
    </row>
    <row r="22" spans="1:4" ht="77.25" thickBot="1" x14ac:dyDescent="0.25">
      <c r="A22" s="76">
        <v>11</v>
      </c>
      <c r="B22" s="86" t="s">
        <v>1058</v>
      </c>
      <c r="C22" s="78" t="s">
        <v>288</v>
      </c>
      <c r="D22" s="78" t="s">
        <v>139</v>
      </c>
    </row>
    <row r="23" spans="1:4" ht="90" thickBot="1" x14ac:dyDescent="0.25">
      <c r="A23" s="76">
        <v>12</v>
      </c>
      <c r="B23" s="86" t="s">
        <v>1058</v>
      </c>
      <c r="C23" s="78" t="s">
        <v>289</v>
      </c>
      <c r="D23" s="78" t="s">
        <v>139</v>
      </c>
    </row>
    <row r="24" spans="1:4" ht="77.25" thickBot="1" x14ac:dyDescent="0.25">
      <c r="A24" s="76">
        <v>13</v>
      </c>
      <c r="B24" s="86" t="s">
        <v>1059</v>
      </c>
      <c r="C24" s="78" t="s">
        <v>290</v>
      </c>
      <c r="D24" s="78" t="s">
        <v>291</v>
      </c>
    </row>
    <row r="25" spans="1:4" ht="77.25" thickBot="1" x14ac:dyDescent="0.25">
      <c r="A25" s="76">
        <v>14</v>
      </c>
      <c r="B25" s="86" t="s">
        <v>1060</v>
      </c>
      <c r="C25" s="78" t="s">
        <v>292</v>
      </c>
      <c r="D25" s="78" t="s">
        <v>139</v>
      </c>
    </row>
    <row r="26" spans="1:4" ht="115.5" thickBot="1" x14ac:dyDescent="0.25">
      <c r="A26" s="76">
        <v>15</v>
      </c>
      <c r="B26" s="84" t="s">
        <v>233</v>
      </c>
      <c r="C26" s="78" t="s">
        <v>293</v>
      </c>
      <c r="D26" s="85" t="s">
        <v>351</v>
      </c>
    </row>
    <row r="27" spans="1:4" ht="77.25" thickBot="1" x14ac:dyDescent="0.25">
      <c r="A27" s="76">
        <v>16</v>
      </c>
      <c r="B27" s="86" t="s">
        <v>1058</v>
      </c>
      <c r="C27" s="78" t="s">
        <v>294</v>
      </c>
      <c r="D27" s="78" t="s">
        <v>139</v>
      </c>
    </row>
    <row r="28" spans="1:4" ht="77.25" thickBot="1" x14ac:dyDescent="0.25">
      <c r="A28" s="76">
        <v>17</v>
      </c>
      <c r="B28" s="86" t="s">
        <v>1058</v>
      </c>
      <c r="C28" s="78" t="s">
        <v>295</v>
      </c>
      <c r="D28" s="78" t="s">
        <v>139</v>
      </c>
    </row>
    <row r="29" spans="1:4" ht="51.75" thickBot="1" x14ac:dyDescent="0.25">
      <c r="A29" s="76">
        <v>18</v>
      </c>
      <c r="B29" s="84" t="s">
        <v>296</v>
      </c>
      <c r="C29" s="78" t="s">
        <v>297</v>
      </c>
      <c r="D29" s="78" t="s">
        <v>139</v>
      </c>
    </row>
    <row r="30" spans="1:4" ht="30" customHeight="1" thickBot="1" x14ac:dyDescent="0.25">
      <c r="A30" s="574" t="s">
        <v>298</v>
      </c>
      <c r="B30" s="575"/>
      <c r="C30" s="575"/>
      <c r="D30" s="576"/>
    </row>
    <row r="31" spans="1:4" ht="102.75" thickBot="1" x14ac:dyDescent="0.25">
      <c r="A31" s="76">
        <v>19</v>
      </c>
      <c r="B31" s="84" t="s">
        <v>299</v>
      </c>
      <c r="C31" s="78" t="s">
        <v>300</v>
      </c>
      <c r="D31" s="78" t="s">
        <v>139</v>
      </c>
    </row>
    <row r="32" spans="1:4" ht="102.75" thickBot="1" x14ac:dyDescent="0.25">
      <c r="A32" s="76">
        <v>20</v>
      </c>
      <c r="B32" s="84" t="s">
        <v>299</v>
      </c>
      <c r="C32" s="78" t="s">
        <v>301</v>
      </c>
      <c r="D32" s="78" t="s">
        <v>139</v>
      </c>
    </row>
    <row r="33" spans="1:4" ht="115.5" thickBot="1" x14ac:dyDescent="0.25">
      <c r="A33" s="76">
        <v>21</v>
      </c>
      <c r="B33" s="84" t="s">
        <v>299</v>
      </c>
      <c r="C33" s="78" t="s">
        <v>302</v>
      </c>
      <c r="D33" s="78" t="s">
        <v>139</v>
      </c>
    </row>
    <row r="34" spans="1:4" ht="13.5" thickBot="1" x14ac:dyDescent="0.25">
      <c r="A34" s="574" t="s">
        <v>303</v>
      </c>
      <c r="B34" s="575"/>
      <c r="C34" s="575"/>
      <c r="D34" s="576"/>
    </row>
    <row r="35" spans="1:4" ht="39" thickBot="1" x14ac:dyDescent="0.25">
      <c r="A35" s="76">
        <v>22</v>
      </c>
      <c r="B35" s="84" t="s">
        <v>304</v>
      </c>
      <c r="C35" s="78" t="s">
        <v>305</v>
      </c>
      <c r="D35" s="78" t="s">
        <v>306</v>
      </c>
    </row>
    <row r="36" spans="1:4" ht="89.25" x14ac:dyDescent="0.2">
      <c r="A36" s="565">
        <v>23</v>
      </c>
      <c r="B36" s="567" t="s">
        <v>304</v>
      </c>
      <c r="C36" s="569" t="s">
        <v>307</v>
      </c>
      <c r="D36" s="87" t="s">
        <v>308</v>
      </c>
    </row>
    <row r="37" spans="1:4" ht="25.5" x14ac:dyDescent="0.2">
      <c r="A37" s="577"/>
      <c r="B37" s="578"/>
      <c r="C37" s="579"/>
      <c r="D37" s="87" t="s">
        <v>309</v>
      </c>
    </row>
    <row r="38" spans="1:4" ht="39" customHeight="1" thickBot="1" x14ac:dyDescent="0.25">
      <c r="A38" s="566"/>
      <c r="B38" s="568"/>
      <c r="C38" s="570"/>
      <c r="D38" s="88" t="s">
        <v>310</v>
      </c>
    </row>
    <row r="39" spans="1:4" ht="255.75" thickBot="1" x14ac:dyDescent="0.25">
      <c r="A39" s="76">
        <v>24</v>
      </c>
      <c r="B39" s="84" t="s">
        <v>304</v>
      </c>
      <c r="C39" s="78" t="s">
        <v>311</v>
      </c>
      <c r="D39" s="78" t="s">
        <v>352</v>
      </c>
    </row>
    <row r="40" spans="1:4" ht="13.5" thickBot="1" x14ac:dyDescent="0.25">
      <c r="A40" s="574" t="s">
        <v>312</v>
      </c>
      <c r="B40" s="575"/>
      <c r="C40" s="575"/>
      <c r="D40" s="576"/>
    </row>
    <row r="41" spans="1:4" ht="51.75" thickBot="1" x14ac:dyDescent="0.25">
      <c r="A41" s="76">
        <v>25</v>
      </c>
      <c r="B41" s="84" t="s">
        <v>313</v>
      </c>
      <c r="C41" s="78" t="s">
        <v>314</v>
      </c>
      <c r="D41" s="78" t="s">
        <v>315</v>
      </c>
    </row>
    <row r="42" spans="1:4" ht="51.75" thickBot="1" x14ac:dyDescent="0.25">
      <c r="A42" s="76">
        <v>26</v>
      </c>
      <c r="B42" s="84" t="s">
        <v>313</v>
      </c>
      <c r="C42" s="78" t="s">
        <v>316</v>
      </c>
      <c r="D42" s="78" t="s">
        <v>317</v>
      </c>
    </row>
    <row r="43" spans="1:4" ht="299.25" customHeight="1" thickBot="1" x14ac:dyDescent="0.25">
      <c r="A43" s="76">
        <v>27</v>
      </c>
      <c r="B43" s="84" t="s">
        <v>313</v>
      </c>
      <c r="C43" s="78" t="s">
        <v>318</v>
      </c>
      <c r="D43" s="78" t="s">
        <v>319</v>
      </c>
    </row>
    <row r="44" spans="1:4" ht="30" customHeight="1" thickBot="1" x14ac:dyDescent="0.25">
      <c r="A44" s="574" t="s">
        <v>320</v>
      </c>
      <c r="B44" s="575"/>
      <c r="C44" s="575"/>
      <c r="D44" s="576"/>
    </row>
    <row r="45" spans="1:4" ht="26.25" thickBot="1" x14ac:dyDescent="0.25">
      <c r="A45" s="76">
        <v>28</v>
      </c>
      <c r="B45" s="84" t="s">
        <v>321</v>
      </c>
      <c r="C45" s="78" t="s">
        <v>322</v>
      </c>
      <c r="D45" s="78" t="s">
        <v>139</v>
      </c>
    </row>
    <row r="46" spans="1:4" ht="77.25" thickBot="1" x14ac:dyDescent="0.25">
      <c r="A46" s="76">
        <v>29</v>
      </c>
      <c r="B46" s="84" t="s">
        <v>233</v>
      </c>
      <c r="C46" s="78" t="s">
        <v>323</v>
      </c>
      <c r="D46" s="78" t="s">
        <v>139</v>
      </c>
    </row>
    <row r="47" spans="1:4" ht="115.5" thickBot="1" x14ac:dyDescent="0.25">
      <c r="A47" s="76">
        <v>30</v>
      </c>
      <c r="B47" s="84" t="s">
        <v>321</v>
      </c>
      <c r="C47" s="78" t="s">
        <v>324</v>
      </c>
      <c r="D47" s="78" t="s">
        <v>139</v>
      </c>
    </row>
    <row r="48" spans="1:4" ht="64.5" thickBot="1" x14ac:dyDescent="0.25">
      <c r="A48" s="76">
        <v>31</v>
      </c>
      <c r="B48" s="84" t="s">
        <v>321</v>
      </c>
      <c r="C48" s="78" t="s">
        <v>325</v>
      </c>
      <c r="D48" s="78" t="s">
        <v>139</v>
      </c>
    </row>
    <row r="49" spans="1:4" ht="51.75" thickBot="1" x14ac:dyDescent="0.25">
      <c r="A49" s="76">
        <v>32</v>
      </c>
      <c r="B49" s="84" t="s">
        <v>233</v>
      </c>
      <c r="C49" s="78" t="s">
        <v>326</v>
      </c>
      <c r="D49" s="78" t="s">
        <v>139</v>
      </c>
    </row>
    <row r="50" spans="1:4" ht="28.5" customHeight="1" thickBot="1" x14ac:dyDescent="0.25">
      <c r="A50" s="574" t="s">
        <v>327</v>
      </c>
      <c r="B50" s="575"/>
      <c r="C50" s="575"/>
      <c r="D50" s="576"/>
    </row>
    <row r="51" spans="1:4" ht="409.5" customHeight="1" thickBot="1" x14ac:dyDescent="0.25">
      <c r="A51" s="76">
        <v>33</v>
      </c>
      <c r="B51" s="86" t="s">
        <v>1061</v>
      </c>
      <c r="C51" s="78" t="s">
        <v>328</v>
      </c>
      <c r="D51" s="89" t="s">
        <v>329</v>
      </c>
    </row>
    <row r="52" spans="1:4" ht="64.5" thickBot="1" x14ac:dyDescent="0.25">
      <c r="A52" s="76">
        <v>34</v>
      </c>
      <c r="B52" s="84" t="s">
        <v>330</v>
      </c>
      <c r="C52" s="78" t="s">
        <v>331</v>
      </c>
      <c r="D52" s="78" t="s">
        <v>139</v>
      </c>
    </row>
    <row r="53" spans="1:4" ht="115.5" thickBot="1" x14ac:dyDescent="0.25">
      <c r="A53" s="76">
        <v>35</v>
      </c>
      <c r="B53" s="84" t="s">
        <v>330</v>
      </c>
      <c r="C53" s="78" t="s">
        <v>332</v>
      </c>
      <c r="D53" s="78" t="s">
        <v>139</v>
      </c>
    </row>
    <row r="54" spans="1:4" ht="77.25" thickBot="1" x14ac:dyDescent="0.25">
      <c r="A54" s="76">
        <v>36</v>
      </c>
      <c r="B54" s="84" t="s">
        <v>330</v>
      </c>
      <c r="C54" s="78" t="s">
        <v>333</v>
      </c>
      <c r="D54" s="78" t="s">
        <v>139</v>
      </c>
    </row>
    <row r="55" spans="1:4" ht="45" customHeight="1" thickBot="1" x14ac:dyDescent="0.25">
      <c r="A55" s="574" t="s">
        <v>334</v>
      </c>
      <c r="B55" s="575"/>
      <c r="C55" s="575"/>
      <c r="D55" s="576"/>
    </row>
    <row r="56" spans="1:4" ht="64.5" thickBot="1" x14ac:dyDescent="0.25">
      <c r="A56" s="76">
        <v>37</v>
      </c>
      <c r="B56" s="86" t="s">
        <v>1062</v>
      </c>
      <c r="C56" s="78" t="s">
        <v>335</v>
      </c>
      <c r="D56" s="78" t="s">
        <v>139</v>
      </c>
    </row>
    <row r="57" spans="1:4" ht="102.75" thickBot="1" x14ac:dyDescent="0.25">
      <c r="A57" s="76">
        <v>38</v>
      </c>
      <c r="B57" s="86" t="s">
        <v>1063</v>
      </c>
      <c r="C57" s="78" t="s">
        <v>336</v>
      </c>
      <c r="D57" s="85" t="s">
        <v>337</v>
      </c>
    </row>
    <row r="58" spans="1:4" ht="64.5" thickBot="1" x14ac:dyDescent="0.25">
      <c r="A58" s="76">
        <v>39</v>
      </c>
      <c r="B58" s="86" t="s">
        <v>1064</v>
      </c>
      <c r="C58" s="78" t="s">
        <v>338</v>
      </c>
      <c r="D58" s="78" t="s">
        <v>139</v>
      </c>
    </row>
    <row r="59" spans="1:4" ht="77.25" thickBot="1" x14ac:dyDescent="0.25">
      <c r="A59" s="76">
        <v>40</v>
      </c>
      <c r="B59" s="84" t="s">
        <v>339</v>
      </c>
      <c r="C59" s="78" t="s">
        <v>340</v>
      </c>
      <c r="D59" s="85" t="s">
        <v>341</v>
      </c>
    </row>
    <row r="60" spans="1:4" ht="39" thickBot="1" x14ac:dyDescent="0.25">
      <c r="A60" s="76">
        <v>41</v>
      </c>
      <c r="B60" s="84" t="s">
        <v>233</v>
      </c>
      <c r="C60" s="78" t="s">
        <v>342</v>
      </c>
      <c r="D60" s="78" t="s">
        <v>139</v>
      </c>
    </row>
    <row r="61" spans="1:4" ht="51.75" thickBot="1" x14ac:dyDescent="0.25">
      <c r="A61" s="76">
        <v>42</v>
      </c>
      <c r="B61" s="86" t="s">
        <v>1065</v>
      </c>
      <c r="C61" s="78" t="s">
        <v>343</v>
      </c>
      <c r="D61" s="78" t="s">
        <v>139</v>
      </c>
    </row>
    <row r="62" spans="1:4" ht="51.75" thickBot="1" x14ac:dyDescent="0.25">
      <c r="A62" s="76">
        <v>43</v>
      </c>
      <c r="B62" s="86" t="s">
        <v>1065</v>
      </c>
      <c r="C62" s="78" t="s">
        <v>344</v>
      </c>
      <c r="D62" s="78" t="s">
        <v>139</v>
      </c>
    </row>
    <row r="63" spans="1:4" ht="77.25" thickBot="1" x14ac:dyDescent="0.25">
      <c r="A63" s="76">
        <v>44</v>
      </c>
      <c r="B63" s="84" t="s">
        <v>345</v>
      </c>
      <c r="C63" s="78" t="s">
        <v>346</v>
      </c>
      <c r="D63" s="85" t="s">
        <v>139</v>
      </c>
    </row>
    <row r="64" spans="1:4" ht="51.75" thickBot="1" x14ac:dyDescent="0.25">
      <c r="A64" s="76">
        <v>45</v>
      </c>
      <c r="B64" s="86" t="s">
        <v>1066</v>
      </c>
      <c r="C64" s="78" t="s">
        <v>347</v>
      </c>
      <c r="D64" s="78" t="s">
        <v>139</v>
      </c>
    </row>
    <row r="65" spans="1:1" ht="15" x14ac:dyDescent="0.2">
      <c r="A65" s="83"/>
    </row>
  </sheetData>
  <mergeCells count="20">
    <mergeCell ref="A40:D40"/>
    <mergeCell ref="A44:D44"/>
    <mergeCell ref="A50:D50"/>
    <mergeCell ref="A55:D55"/>
    <mergeCell ref="A34:D34"/>
    <mergeCell ref="A36:A38"/>
    <mergeCell ref="B36:B38"/>
    <mergeCell ref="C36:C38"/>
    <mergeCell ref="A1:D1"/>
    <mergeCell ref="A2:D2"/>
    <mergeCell ref="A4:D4"/>
    <mergeCell ref="A19:D19"/>
    <mergeCell ref="A30:D30"/>
    <mergeCell ref="A3:D3"/>
    <mergeCell ref="A8:D8"/>
    <mergeCell ref="A15:D15"/>
    <mergeCell ref="A17:A18"/>
    <mergeCell ref="B17:B18"/>
    <mergeCell ref="C17:C18"/>
    <mergeCell ref="D17:D18"/>
  </mergeCells>
  <hyperlinks>
    <hyperlink ref="B9" r:id="rId1" display="consultantplus://offline/ref=CAA1B00C37B636538D133330E46FF0CAB3553E5D1B644CAFEA33FB981E54C173220369AEA4A33C63549C69008CC8B5G"/>
    <hyperlink ref="B10" r:id="rId2" display="consultantplus://offline/ref=CAA1B00C37B636538D133330E46FF0CAB3553E5D1B644CAFEA33FB981E54C173220369AEA4A33C63549C69008CC8B5G"/>
    <hyperlink ref="B12" r:id="rId3" display="consultantplus://offline/ref=CAA1B00C37B636538D133330E46FF0CAB3553E5D1D694CAFEA33FB981E54C173220369AEA4A33C63549C69008CC8B5G"/>
    <hyperlink ref="B13" r:id="rId4" display="consultantplus://offline/ref=CAA1B00C37B636538D133330E46FF0CAB3553E5D1B644CAFEA33FB981E54C173220369AEA4A33C63549C69008CC8B5G"/>
    <hyperlink ref="B14" r:id="rId5" display="consultantplus://offline/ref=CAA1B00C37B636538D133330E46FF0CAB05C3F5C19634CAFEA33FB981E54C173220369AEA4A33C63549C69008CC8B5G"/>
    <hyperlink ref="B16" r:id="rId6" display="consultantplus://offline/ref=CAA1B00C37B636538D133330E46FF0CAB3553E5F11604CAFEA33FB981E54C173220369AEA4A33C63549C69008CC8B5G"/>
    <hyperlink ref="B17" r:id="rId7" display="consultantplus://offline/ref=CAA1B00C37B636538D133330E46FF0CAB3553E5F11604CAFEA33FB981E54C173220369AEA4A33C63549C69008CC8B5G"/>
    <hyperlink ref="B26" r:id="rId8" display="consultantplus://offline/ref=CAA1B00C37B636538D133330E46FF0CAB3553E5D1B644CAFEA33FB981E54C173220369AEA4A33C63549C69008CC8B5G"/>
    <hyperlink ref="B29" r:id="rId9" display="consultantplus://offline/ref=CAA1B00C37B636538D133330E46FF0CAB3553E5D1C644CAFEA33FB981E54C173220369AEA4A33C63549C69008CC8B5G"/>
    <hyperlink ref="B31" r:id="rId10" display="consultantplus://offline/ref=CAA1B00C37B636538D133330E46FF0CAB3553E5D1B604CAFEA33FB981E54C173220369AEA4A33C63549C69008CC8B5G"/>
    <hyperlink ref="B32" r:id="rId11" display="consultantplus://offline/ref=CAA1B00C37B636538D133330E46FF0CAB3553E5D1B604CAFEA33FB981E54C173220369AEA4A33C63549C69008CC8B5G"/>
    <hyperlink ref="B33" r:id="rId12" display="consultantplus://offline/ref=CAA1B00C37B636538D133330E46FF0CAB3553E5D1B604CAFEA33FB981E54C173220369AEA4A33C63549C69008CC8B5G"/>
    <hyperlink ref="B35" r:id="rId13" display="consultantplus://offline/ref=CAA1B00C37B636538D133330E46FF0CAB3553E5D1E634CAFEA33FB981E54C173220369AEA4A33C63549C69008CC8B5G"/>
    <hyperlink ref="B36" r:id="rId14" display="consultantplus://offline/ref=CAA1B00C37B636538D133330E46FF0CAB3553E5D1E634CAFEA33FB981E54C173220369AEA4A33C63549C69008CC8B5G"/>
    <hyperlink ref="B39" r:id="rId15" display="consultantplus://offline/ref=CAA1B00C37B636538D133330E46FF0CAB3553E5D1E634CAFEA33FB981E54C173220369AEA4A33C63549C69008CC8B5G"/>
    <hyperlink ref="B41" r:id="rId16" display="consultantplus://offline/ref=CAA1B00C37B636538D133330E46FF0CAB3553E5D1D654CAFEA33FB981E54C173220369AEA4A33C63549C69008CC8B5G"/>
    <hyperlink ref="B42" r:id="rId17" display="consultantplus://offline/ref=CAA1B00C37B636538D133330E46FF0CAB3553E5D1D654CAFEA33FB981E54C173220369AEA4A33C63549C69008CC8B5G"/>
    <hyperlink ref="B43" r:id="rId18" display="consultantplus://offline/ref=CAA1B00C37B636538D133330E46FF0CAB3553E5D1D654CAFEA33FB981E54C173220369AEA4A33C63549C69008CC8B5G"/>
    <hyperlink ref="B45" r:id="rId19" display="consultantplus://offline/ref=CAA1B00C37B636538D133330E46FF0CAB3553E5D1C654CAFEA33FB981E54C173220369AEA4A33C63549C69008CC8B5G"/>
    <hyperlink ref="B46" r:id="rId20" display="consultantplus://offline/ref=CAA1B00C37B636538D133330E46FF0CAB3553E5D1B644CAFEA33FB981E54C173220369AEA4A33C63549C69008CC8B5G"/>
    <hyperlink ref="B47" r:id="rId21" display="consultantplus://offline/ref=CAA1B00C37B636538D133330E46FF0CAB3553E5D1C654CAFEA33FB981E54C173220369AEA4A33C63549C69008CC8B5G"/>
    <hyperlink ref="B48" r:id="rId22" display="consultantplus://offline/ref=CAA1B00C37B636538D133330E46FF0CAB3553E5D1C654CAFEA33FB981E54C173220369AEA4A33C63549C69008CC8B5G"/>
    <hyperlink ref="B49" r:id="rId23" display="consultantplus://offline/ref=CAA1B00C37B636538D133330E46FF0CAB3553E5D1B644CAFEA33FB981E54C173220369AEA4A33C63549C69008CC8B5G"/>
    <hyperlink ref="B53" r:id="rId24" display="consultantplus://offline/ref=CAA1B00C37B636538D133330E46FF0CAB2553F5D10644CAFEA33FB981E54C173220369AEA4A33C63549C69008CC8B5G"/>
    <hyperlink ref="B54" r:id="rId25" display="consultantplus://offline/ref=CAA1B00C37B636538D133330E46FF0CAB2553F5D10644CAFEA33FB981E54C173220369AEA4A33C63549C69008CC8B5G"/>
    <hyperlink ref="B59" r:id="rId26" display="consultantplus://offline/ref=CAA1B00C37B636538D133330E46FF0CAB3553E5D1D674CAFEA33FB981E54C173220369AEA4A33C63549C69008CC8B5G"/>
    <hyperlink ref="B60" r:id="rId27" display="consultantplus://offline/ref=CAA1B00C37B636538D133330E46FF0CAB3553E5D1B644CAFEA33FB981E54C173220369AEA4A33C63549C69008CC8B5G"/>
    <hyperlink ref="B63" r:id="rId28" display="consultantplus://offline/ref=CAA1B00C37B636538D133330E46FF0CAB3553E5D1A604CAFEA33FB981E54C173220369AEA4A33C63549C69008CC8B5G"/>
    <hyperlink ref="B52" r:id="rId29" display="consultantplus://offline/ref=CAA1B00C37B636538D133330E46FF0CAB2553F5D10644CAFEA33FB981E54C173220369AEA4A33C63549C69008CC8B5G"/>
  </hyperlinks>
  <pageMargins left="0.7" right="0.7" top="0.75" bottom="0.75" header="0.3" footer="0.3"/>
  <pageSetup paperSize="9" orientation="portrait" r:id="rId3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57"/>
  <sheetViews>
    <sheetView zoomScale="110" zoomScaleNormal="110" workbookViewId="0">
      <selection activeCell="H11" sqref="H11"/>
    </sheetView>
  </sheetViews>
  <sheetFormatPr defaultRowHeight="12.75" x14ac:dyDescent="0.2"/>
  <cols>
    <col min="1" max="1" width="7.140625" style="60" customWidth="1"/>
    <col min="2" max="2" width="21.28515625" style="60" customWidth="1"/>
    <col min="3" max="3" width="14.42578125" style="60" customWidth="1"/>
    <col min="4" max="5" width="14.5703125" style="60" customWidth="1"/>
    <col min="6" max="6" width="14.42578125" style="60" customWidth="1"/>
    <col min="7" max="8" width="13.85546875" style="60" customWidth="1"/>
    <col min="9" max="9" width="11" style="60" customWidth="1"/>
    <col min="10" max="16384" width="9.140625" style="60"/>
  </cols>
  <sheetData>
    <row r="1" spans="1:8" ht="15.75" x14ac:dyDescent="0.2">
      <c r="A1" s="584" t="s">
        <v>140</v>
      </c>
      <c r="B1" s="584"/>
      <c r="C1" s="584"/>
      <c r="D1" s="584"/>
      <c r="E1" s="584"/>
      <c r="F1" s="584"/>
      <c r="G1" s="584"/>
      <c r="H1" s="584"/>
    </row>
    <row r="2" spans="1:8" ht="15.75" x14ac:dyDescent="0.2">
      <c r="A2" s="585" t="s">
        <v>141</v>
      </c>
      <c r="B2" s="585"/>
      <c r="C2" s="585"/>
      <c r="D2" s="585"/>
      <c r="E2" s="585"/>
      <c r="F2" s="585"/>
      <c r="G2" s="585"/>
      <c r="H2" s="585"/>
    </row>
    <row r="3" spans="1:8" ht="15.75" x14ac:dyDescent="0.2">
      <c r="A3" s="583" t="str">
        <f>'1'!B3</f>
        <v>по состоянию на 30.06.2025</v>
      </c>
      <c r="B3" s="583"/>
      <c r="C3" s="583"/>
      <c r="D3" s="583"/>
      <c r="E3" s="583"/>
      <c r="F3" s="583"/>
      <c r="G3" s="583"/>
      <c r="H3" s="583"/>
    </row>
    <row r="4" spans="1:8" ht="15.75" x14ac:dyDescent="0.2">
      <c r="A4" s="585" t="s">
        <v>1048</v>
      </c>
      <c r="B4" s="585"/>
      <c r="C4" s="585"/>
      <c r="D4" s="585"/>
      <c r="E4" s="585"/>
      <c r="F4" s="585"/>
      <c r="G4" s="585"/>
      <c r="H4" s="585"/>
    </row>
    <row r="5" spans="1:8" ht="13.5" thickBot="1" x14ac:dyDescent="0.25">
      <c r="H5" s="90" t="s">
        <v>142</v>
      </c>
    </row>
    <row r="6" spans="1:8" ht="15.75" customHeight="1" thickBot="1" x14ac:dyDescent="0.25">
      <c r="A6" s="586" t="s">
        <v>1</v>
      </c>
      <c r="B6" s="586" t="s">
        <v>3</v>
      </c>
      <c r="C6" s="588" t="s">
        <v>1202</v>
      </c>
      <c r="D6" s="589"/>
      <c r="E6" s="590"/>
      <c r="F6" s="588" t="s">
        <v>1124</v>
      </c>
      <c r="G6" s="589"/>
      <c r="H6" s="590"/>
    </row>
    <row r="7" spans="1:8" ht="39" thickBot="1" x14ac:dyDescent="0.25">
      <c r="A7" s="587"/>
      <c r="B7" s="587"/>
      <c r="C7" s="298" t="s">
        <v>143</v>
      </c>
      <c r="D7" s="298" t="s">
        <v>144</v>
      </c>
      <c r="E7" s="298" t="s">
        <v>145</v>
      </c>
      <c r="F7" s="298" t="s">
        <v>143</v>
      </c>
      <c r="G7" s="298" t="s">
        <v>144</v>
      </c>
      <c r="H7" s="298" t="s">
        <v>145</v>
      </c>
    </row>
    <row r="8" spans="1:8" ht="13.5" thickBot="1" x14ac:dyDescent="0.25">
      <c r="A8" s="282">
        <v>1</v>
      </c>
      <c r="B8" s="298">
        <v>2</v>
      </c>
      <c r="C8" s="298">
        <v>3</v>
      </c>
      <c r="D8" s="298">
        <v>4</v>
      </c>
      <c r="E8" s="298">
        <v>5</v>
      </c>
      <c r="F8" s="298">
        <v>3</v>
      </c>
      <c r="G8" s="298">
        <v>4</v>
      </c>
      <c r="H8" s="298">
        <v>5</v>
      </c>
    </row>
    <row r="9" spans="1:8" ht="26.25" hidden="1" thickBot="1" x14ac:dyDescent="0.25">
      <c r="A9" s="91">
        <v>1</v>
      </c>
      <c r="B9" s="92" t="s">
        <v>146</v>
      </c>
      <c r="C9" s="93">
        <v>0</v>
      </c>
      <c r="D9" s="93">
        <v>0</v>
      </c>
      <c r="E9" s="93">
        <f>C9-D9</f>
        <v>0</v>
      </c>
      <c r="F9" s="93">
        <v>0</v>
      </c>
      <c r="G9" s="93">
        <v>0</v>
      </c>
      <c r="H9" s="93">
        <f>F9-G9</f>
        <v>0</v>
      </c>
    </row>
    <row r="10" spans="1:8" ht="26.25" hidden="1" thickBot="1" x14ac:dyDescent="0.25">
      <c r="A10" s="91">
        <v>2</v>
      </c>
      <c r="B10" s="92" t="s">
        <v>147</v>
      </c>
      <c r="C10" s="93">
        <v>0</v>
      </c>
      <c r="D10" s="93">
        <v>0</v>
      </c>
      <c r="E10" s="93">
        <f>C10-D10</f>
        <v>0</v>
      </c>
      <c r="F10" s="93">
        <v>0</v>
      </c>
      <c r="G10" s="93">
        <v>0</v>
      </c>
      <c r="H10" s="93">
        <f>F10-G10</f>
        <v>0</v>
      </c>
    </row>
    <row r="11" spans="1:8" ht="26.25" thickBot="1" x14ac:dyDescent="0.25">
      <c r="A11" s="91">
        <v>3</v>
      </c>
      <c r="B11" s="92" t="s">
        <v>148</v>
      </c>
      <c r="C11" s="94">
        <v>703280.43</v>
      </c>
      <c r="D11" s="94">
        <v>7033</v>
      </c>
      <c r="E11" s="94">
        <v>696247.43</v>
      </c>
      <c r="F11" s="94">
        <v>70138.81</v>
      </c>
      <c r="G11" s="94">
        <v>702</v>
      </c>
      <c r="H11" s="94">
        <v>69436.81</v>
      </c>
    </row>
    <row r="12" spans="1:8" ht="51.75" hidden="1" thickBot="1" x14ac:dyDescent="0.25">
      <c r="A12" s="91">
        <v>4</v>
      </c>
      <c r="B12" s="92" t="s">
        <v>149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</row>
    <row r="13" spans="1:8" ht="26.25" hidden="1" thickBot="1" x14ac:dyDescent="0.25">
      <c r="A13" s="91">
        <v>5</v>
      </c>
      <c r="B13" s="92" t="s">
        <v>150</v>
      </c>
      <c r="C13" s="93">
        <v>0</v>
      </c>
      <c r="D13" s="93">
        <v>0</v>
      </c>
      <c r="E13" s="93">
        <v>0</v>
      </c>
      <c r="F13" s="93">
        <v>0</v>
      </c>
      <c r="G13" s="93">
        <v>0</v>
      </c>
      <c r="H13" s="93">
        <v>0</v>
      </c>
    </row>
    <row r="14" spans="1:8" ht="13.5" thickBot="1" x14ac:dyDescent="0.25">
      <c r="A14" s="282">
        <v>6</v>
      </c>
      <c r="B14" s="283" t="s">
        <v>151</v>
      </c>
      <c r="C14" s="284">
        <v>703280.43</v>
      </c>
      <c r="D14" s="284">
        <v>7033</v>
      </c>
      <c r="E14" s="284">
        <v>696247.43</v>
      </c>
      <c r="F14" s="284">
        <v>70138.81</v>
      </c>
      <c r="G14" s="284">
        <v>702</v>
      </c>
      <c r="H14" s="284">
        <v>69436.81</v>
      </c>
    </row>
    <row r="15" spans="1:8" x14ac:dyDescent="0.2">
      <c r="A15" s="98"/>
    </row>
    <row r="16" spans="1:8" ht="69" customHeight="1" x14ac:dyDescent="0.2">
      <c r="A16" s="580" t="s">
        <v>1203</v>
      </c>
      <c r="B16" s="581"/>
      <c r="C16" s="581"/>
      <c r="D16" s="581"/>
      <c r="E16" s="581"/>
      <c r="F16" s="581"/>
      <c r="G16" s="581"/>
      <c r="H16" s="582"/>
    </row>
    <row r="17" spans="1:8" ht="30.75" customHeight="1" x14ac:dyDescent="0.2">
      <c r="A17" s="580" t="s">
        <v>1167</v>
      </c>
      <c r="B17" s="581"/>
      <c r="C17" s="581"/>
      <c r="D17" s="581"/>
      <c r="E17" s="581"/>
      <c r="F17" s="581"/>
      <c r="G17" s="581"/>
      <c r="H17" s="582"/>
    </row>
    <row r="57" spans="3:6" s="100" customFormat="1" x14ac:dyDescent="0.2">
      <c r="C57" s="99">
        <f>'5.5'!C104-G11</f>
        <v>0</v>
      </c>
      <c r="F57" s="99">
        <f>'5.5'!F104-G14</f>
        <v>0</v>
      </c>
    </row>
  </sheetData>
  <mergeCells count="10">
    <mergeCell ref="A16:H16"/>
    <mergeCell ref="A17:H17"/>
    <mergeCell ref="A3:H3"/>
    <mergeCell ref="A1:H1"/>
    <mergeCell ref="A2:H2"/>
    <mergeCell ref="A6:A7"/>
    <mergeCell ref="B6:B7"/>
    <mergeCell ref="C6:E6"/>
    <mergeCell ref="F6:H6"/>
    <mergeCell ref="A4:H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5" fitToHeight="4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6"/>
  <sheetViews>
    <sheetView zoomScaleNormal="100" workbookViewId="0">
      <selection activeCell="E39" sqref="E39"/>
    </sheetView>
  </sheetViews>
  <sheetFormatPr defaultRowHeight="12.75" x14ac:dyDescent="0.2"/>
  <cols>
    <col min="1" max="2" width="9.140625" style="60"/>
    <col min="3" max="3" width="24.5703125" style="60" customWidth="1"/>
    <col min="4" max="4" width="22" style="60" customWidth="1"/>
    <col min="5" max="5" width="20.7109375" style="60" customWidth="1"/>
    <col min="6" max="16384" width="9.140625" style="60"/>
  </cols>
  <sheetData>
    <row r="1" spans="1:8" ht="15.75" x14ac:dyDescent="0.2">
      <c r="A1" s="584" t="s">
        <v>140</v>
      </c>
      <c r="B1" s="584"/>
      <c r="C1" s="584"/>
      <c r="D1" s="584"/>
      <c r="E1" s="584"/>
      <c r="F1" s="101"/>
      <c r="G1" s="101"/>
      <c r="H1" s="101"/>
    </row>
    <row r="2" spans="1:8" ht="15.75" x14ac:dyDescent="0.2">
      <c r="A2" s="585" t="s">
        <v>141</v>
      </c>
      <c r="B2" s="585"/>
      <c r="C2" s="585"/>
      <c r="D2" s="585"/>
      <c r="E2" s="585"/>
      <c r="F2" s="102"/>
      <c r="G2" s="102"/>
      <c r="H2" s="102"/>
    </row>
    <row r="3" spans="1:8" ht="15.75" x14ac:dyDescent="0.2">
      <c r="A3" s="585" t="str">
        <f>'5.1'!A3:H3</f>
        <v>по состоянию на 30.06.2025</v>
      </c>
      <c r="B3" s="585"/>
      <c r="C3" s="585"/>
      <c r="D3" s="585"/>
      <c r="E3" s="585"/>
      <c r="F3" s="102"/>
      <c r="G3" s="102"/>
      <c r="H3" s="102"/>
    </row>
    <row r="4" spans="1:8" ht="15.75" x14ac:dyDescent="0.2">
      <c r="A4" s="585" t="s">
        <v>355</v>
      </c>
      <c r="B4" s="585"/>
      <c r="C4" s="585"/>
      <c r="D4" s="585"/>
      <c r="E4" s="585"/>
      <c r="F4" s="102"/>
      <c r="G4" s="102"/>
      <c r="H4" s="102"/>
    </row>
    <row r="5" spans="1:8" x14ac:dyDescent="0.2">
      <c r="A5" s="597" t="s">
        <v>1092</v>
      </c>
      <c r="B5" s="597"/>
      <c r="C5" s="597"/>
      <c r="D5" s="597"/>
      <c r="E5" s="597"/>
    </row>
    <row r="6" spans="1:8" ht="13.5" thickBot="1" x14ac:dyDescent="0.25">
      <c r="E6" s="103" t="s">
        <v>152</v>
      </c>
    </row>
    <row r="7" spans="1:8" ht="26.25" thickBot="1" x14ac:dyDescent="0.25">
      <c r="A7" s="299" t="s">
        <v>1</v>
      </c>
      <c r="B7" s="598" t="s">
        <v>3</v>
      </c>
      <c r="C7" s="599"/>
      <c r="D7" s="300" t="str">
        <f>'5.1'!C6</f>
        <v>30 июня 2025 г.</v>
      </c>
      <c r="E7" s="300" t="str">
        <f>'5.1'!F6</f>
        <v>31 декабря 2024 г.</v>
      </c>
    </row>
    <row r="8" spans="1:8" ht="13.5" thickBot="1" x14ac:dyDescent="0.25">
      <c r="A8" s="301">
        <v>1</v>
      </c>
      <c r="B8" s="593">
        <v>2</v>
      </c>
      <c r="C8" s="594"/>
      <c r="D8" s="302">
        <v>3</v>
      </c>
      <c r="E8" s="303">
        <v>4</v>
      </c>
    </row>
    <row r="9" spans="1:8" ht="13.5" thickBot="1" x14ac:dyDescent="0.25">
      <c r="A9" s="104">
        <v>1</v>
      </c>
      <c r="B9" s="595" t="s">
        <v>73</v>
      </c>
      <c r="C9" s="596"/>
      <c r="D9" s="105">
        <v>703280.43</v>
      </c>
      <c r="E9" s="106">
        <v>70138.81</v>
      </c>
    </row>
    <row r="10" spans="1:8" ht="67.5" hidden="1" customHeight="1" thickBot="1" x14ac:dyDescent="0.25">
      <c r="A10" s="104">
        <v>2</v>
      </c>
      <c r="B10" s="595" t="s">
        <v>153</v>
      </c>
      <c r="C10" s="596"/>
      <c r="D10" s="105">
        <v>0</v>
      </c>
      <c r="E10" s="105">
        <v>0</v>
      </c>
    </row>
    <row r="11" spans="1:8" ht="84" hidden="1" customHeight="1" thickBot="1" x14ac:dyDescent="0.25">
      <c r="A11" s="104">
        <v>3</v>
      </c>
      <c r="B11" s="595" t="s">
        <v>154</v>
      </c>
      <c r="C11" s="596"/>
      <c r="D11" s="105">
        <v>0</v>
      </c>
      <c r="E11" s="105">
        <v>0</v>
      </c>
    </row>
    <row r="12" spans="1:8" ht="44.25" hidden="1" customHeight="1" thickBot="1" x14ac:dyDescent="0.25">
      <c r="A12" s="104">
        <v>4</v>
      </c>
      <c r="B12" s="595" t="s">
        <v>155</v>
      </c>
      <c r="C12" s="596"/>
      <c r="D12" s="105">
        <v>0</v>
      </c>
      <c r="E12" s="105">
        <v>0</v>
      </c>
    </row>
    <row r="13" spans="1:8" ht="26.25" customHeight="1" thickBot="1" x14ac:dyDescent="0.25">
      <c r="A13" s="107">
        <v>5</v>
      </c>
      <c r="B13" s="595" t="s">
        <v>1168</v>
      </c>
      <c r="C13" s="596"/>
      <c r="D13" s="105">
        <v>-7033</v>
      </c>
      <c r="E13" s="105">
        <v>-702</v>
      </c>
    </row>
    <row r="14" spans="1:8" ht="39" hidden="1" customHeight="1" thickBot="1" x14ac:dyDescent="0.25">
      <c r="A14" s="107">
        <v>6</v>
      </c>
      <c r="B14" s="595" t="s">
        <v>1169</v>
      </c>
      <c r="C14" s="596"/>
      <c r="D14" s="105">
        <v>0</v>
      </c>
      <c r="E14" s="105">
        <v>0</v>
      </c>
    </row>
    <row r="15" spans="1:8" ht="26.25" hidden="1" customHeight="1" thickBot="1" x14ac:dyDescent="0.25">
      <c r="A15" s="107">
        <v>7</v>
      </c>
      <c r="B15" s="595" t="s">
        <v>181</v>
      </c>
      <c r="C15" s="596"/>
      <c r="D15" s="105">
        <v>0</v>
      </c>
      <c r="E15" s="105">
        <v>0</v>
      </c>
    </row>
    <row r="16" spans="1:8" ht="13.5" thickBot="1" x14ac:dyDescent="0.25">
      <c r="A16" s="285">
        <v>8</v>
      </c>
      <c r="B16" s="591" t="s">
        <v>151</v>
      </c>
      <c r="C16" s="592"/>
      <c r="D16" s="286">
        <v>696247.43</v>
      </c>
      <c r="E16" s="286">
        <v>69436.81</v>
      </c>
    </row>
  </sheetData>
  <mergeCells count="15">
    <mergeCell ref="B16:C16"/>
    <mergeCell ref="A1:E1"/>
    <mergeCell ref="A2:E2"/>
    <mergeCell ref="A3:E3"/>
    <mergeCell ref="A4:E4"/>
    <mergeCell ref="B8:C8"/>
    <mergeCell ref="B9:C9"/>
    <mergeCell ref="B10:C10"/>
    <mergeCell ref="B11:C11"/>
    <mergeCell ref="B12:C12"/>
    <mergeCell ref="B13:C13"/>
    <mergeCell ref="A5:E5"/>
    <mergeCell ref="B7:C7"/>
    <mergeCell ref="B15:C15"/>
    <mergeCell ref="B14:C14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09"/>
  <sheetViews>
    <sheetView zoomScale="110" zoomScaleNormal="110" workbookViewId="0">
      <selection activeCell="A5" sqref="A5:F5"/>
    </sheetView>
  </sheetViews>
  <sheetFormatPr defaultRowHeight="12.75" x14ac:dyDescent="0.2"/>
  <cols>
    <col min="1" max="1" width="6.5703125" style="60" customWidth="1"/>
    <col min="2" max="2" width="21.5703125" style="60" customWidth="1"/>
    <col min="3" max="3" width="17.140625" style="60" customWidth="1"/>
    <col min="4" max="4" width="16.140625" style="60" customWidth="1"/>
    <col min="5" max="5" width="16" style="60" customWidth="1"/>
    <col min="6" max="6" width="17.42578125" style="60" customWidth="1"/>
    <col min="7" max="16384" width="9.140625" style="60"/>
  </cols>
  <sheetData>
    <row r="1" spans="1:7" ht="15.75" x14ac:dyDescent="0.2">
      <c r="A1" s="584" t="s">
        <v>140</v>
      </c>
      <c r="B1" s="584"/>
      <c r="C1" s="584"/>
      <c r="D1" s="584"/>
      <c r="E1" s="584"/>
      <c r="F1" s="584"/>
      <c r="G1" s="101"/>
    </row>
    <row r="2" spans="1:7" ht="15.75" x14ac:dyDescent="0.2">
      <c r="A2" s="585" t="s">
        <v>141</v>
      </c>
      <c r="B2" s="585"/>
      <c r="C2" s="585"/>
      <c r="D2" s="585"/>
      <c r="E2" s="585"/>
      <c r="F2" s="585"/>
      <c r="G2" s="102"/>
    </row>
    <row r="3" spans="1:7" ht="15.75" x14ac:dyDescent="0.2">
      <c r="A3" s="585" t="str">
        <f>'5.1'!A3:H3</f>
        <v>по состоянию на 30.06.2025</v>
      </c>
      <c r="B3" s="585"/>
      <c r="C3" s="585"/>
      <c r="D3" s="585"/>
      <c r="E3" s="585"/>
      <c r="F3" s="585"/>
      <c r="G3" s="102"/>
    </row>
    <row r="4" spans="1:7" ht="15.75" x14ac:dyDescent="0.2">
      <c r="A4" s="585" t="s">
        <v>355</v>
      </c>
      <c r="B4" s="585"/>
      <c r="C4" s="585"/>
      <c r="D4" s="585"/>
      <c r="E4" s="585"/>
      <c r="F4" s="585"/>
      <c r="G4" s="102"/>
    </row>
    <row r="5" spans="1:7" x14ac:dyDescent="0.2">
      <c r="A5" s="604" t="s">
        <v>1050</v>
      </c>
      <c r="B5" s="605"/>
      <c r="C5" s="605"/>
      <c r="D5" s="605"/>
      <c r="E5" s="605"/>
      <c r="F5" s="605"/>
    </row>
    <row r="6" spans="1:7" ht="13.5" thickBot="1" x14ac:dyDescent="0.25">
      <c r="F6" s="108" t="s">
        <v>225</v>
      </c>
    </row>
    <row r="7" spans="1:7" ht="64.5" thickBot="1" x14ac:dyDescent="0.25">
      <c r="A7" s="290" t="s">
        <v>1</v>
      </c>
      <c r="B7" s="291" t="s">
        <v>3</v>
      </c>
      <c r="C7" s="291" t="s">
        <v>148</v>
      </c>
      <c r="D7" s="291" t="s">
        <v>149</v>
      </c>
      <c r="E7" s="291" t="s">
        <v>150</v>
      </c>
      <c r="F7" s="291" t="s">
        <v>151</v>
      </c>
    </row>
    <row r="8" spans="1:7" ht="13.5" thickBot="1" x14ac:dyDescent="0.25">
      <c r="A8" s="292">
        <v>1</v>
      </c>
      <c r="B8" s="293">
        <v>2</v>
      </c>
      <c r="C8" s="293">
        <v>3</v>
      </c>
      <c r="D8" s="293">
        <v>4</v>
      </c>
      <c r="E8" s="293">
        <v>5</v>
      </c>
      <c r="F8" s="293">
        <v>6</v>
      </c>
    </row>
    <row r="9" spans="1:7" ht="51" x14ac:dyDescent="0.2">
      <c r="A9" s="600">
        <v>1</v>
      </c>
      <c r="B9" s="109" t="s">
        <v>156</v>
      </c>
      <c r="C9" s="602">
        <f>SUM(C11:C14)</f>
        <v>70138.81</v>
      </c>
      <c r="D9" s="602">
        <f>SUM(D11:D14)</f>
        <v>0</v>
      </c>
      <c r="E9" s="602">
        <f>SUM(E11:E14)</f>
        <v>0</v>
      </c>
      <c r="F9" s="602">
        <f>SUM(F11:F14)</f>
        <v>70138.81</v>
      </c>
    </row>
    <row r="10" spans="1:7" ht="13.5" thickBot="1" x14ac:dyDescent="0.25">
      <c r="A10" s="601"/>
      <c r="B10" s="110" t="s">
        <v>157</v>
      </c>
      <c r="C10" s="603"/>
      <c r="D10" s="603"/>
      <c r="E10" s="603"/>
      <c r="F10" s="603"/>
    </row>
    <row r="11" spans="1:7" ht="51.75" thickBot="1" x14ac:dyDescent="0.25">
      <c r="A11" s="76">
        <v>2</v>
      </c>
      <c r="B11" s="78" t="s">
        <v>158</v>
      </c>
      <c r="C11" s="111">
        <f>'5.1'!F11</f>
        <v>70138.81</v>
      </c>
      <c r="D11" s="111">
        <v>0</v>
      </c>
      <c r="E11" s="111">
        <v>0</v>
      </c>
      <c r="F11" s="111">
        <f>SUM(C11:E11)</f>
        <v>70138.81</v>
      </c>
    </row>
    <row r="12" spans="1:7" ht="77.25" hidden="1" thickBot="1" x14ac:dyDescent="0.25">
      <c r="A12" s="76">
        <v>3</v>
      </c>
      <c r="B12" s="78" t="s">
        <v>159</v>
      </c>
      <c r="C12" s="112">
        <v>0</v>
      </c>
      <c r="D12" s="112">
        <v>0</v>
      </c>
      <c r="E12" s="112">
        <v>0</v>
      </c>
      <c r="F12" s="112">
        <f>SUM(C12:E12)</f>
        <v>0</v>
      </c>
    </row>
    <row r="13" spans="1:7" ht="77.25" hidden="1" thickBot="1" x14ac:dyDescent="0.25">
      <c r="A13" s="76">
        <v>4</v>
      </c>
      <c r="B13" s="78" t="s">
        <v>160</v>
      </c>
      <c r="C13" s="112">
        <v>0</v>
      </c>
      <c r="D13" s="112">
        <v>0</v>
      </c>
      <c r="E13" s="112">
        <v>0</v>
      </c>
      <c r="F13" s="112">
        <f>SUM(C13:E13)</f>
        <v>0</v>
      </c>
    </row>
    <row r="14" spans="1:7" ht="26.25" hidden="1" thickBot="1" x14ac:dyDescent="0.25">
      <c r="A14" s="76">
        <v>5</v>
      </c>
      <c r="B14" s="78" t="s">
        <v>161</v>
      </c>
      <c r="C14" s="112">
        <v>0</v>
      </c>
      <c r="D14" s="112">
        <v>0</v>
      </c>
      <c r="E14" s="112">
        <f>'5.1'!F13</f>
        <v>0</v>
      </c>
      <c r="F14" s="112">
        <f>SUM(C14:E14)</f>
        <v>0</v>
      </c>
    </row>
    <row r="15" spans="1:7" ht="25.5" x14ac:dyDescent="0.2">
      <c r="A15" s="600">
        <v>6</v>
      </c>
      <c r="B15" s="109" t="s">
        <v>226</v>
      </c>
      <c r="C15" s="602">
        <f>SUM(C17:C20)</f>
        <v>469536253.75999999</v>
      </c>
      <c r="D15" s="602">
        <f>SUM(D17:D20)</f>
        <v>0</v>
      </c>
      <c r="E15" s="602">
        <f>SUM(E17:E20)</f>
        <v>0</v>
      </c>
      <c r="F15" s="602">
        <f>SUM(F17:F20)</f>
        <v>469536253.75999999</v>
      </c>
    </row>
    <row r="16" spans="1:7" ht="13.5" thickBot="1" x14ac:dyDescent="0.25">
      <c r="A16" s="601"/>
      <c r="B16" s="110" t="s">
        <v>157</v>
      </c>
      <c r="C16" s="603"/>
      <c r="D16" s="603"/>
      <c r="E16" s="603"/>
      <c r="F16" s="603"/>
    </row>
    <row r="17" spans="1:6" ht="51.75" thickBot="1" x14ac:dyDescent="0.25">
      <c r="A17" s="76">
        <v>7</v>
      </c>
      <c r="B17" s="78" t="s">
        <v>158</v>
      </c>
      <c r="C17" s="111">
        <v>469536253.75999999</v>
      </c>
      <c r="D17" s="111">
        <v>0</v>
      </c>
      <c r="E17" s="111">
        <v>0</v>
      </c>
      <c r="F17" s="111">
        <f>SUM(C17:E17)</f>
        <v>469536253.75999999</v>
      </c>
    </row>
    <row r="18" spans="1:6" ht="77.25" hidden="1" thickBot="1" x14ac:dyDescent="0.25">
      <c r="A18" s="76">
        <v>8</v>
      </c>
      <c r="B18" s="78" t="s">
        <v>159</v>
      </c>
      <c r="C18" s="112">
        <v>0</v>
      </c>
      <c r="D18" s="112">
        <v>0</v>
      </c>
      <c r="E18" s="112">
        <v>0</v>
      </c>
      <c r="F18" s="112">
        <f>SUM(C18:E18)</f>
        <v>0</v>
      </c>
    </row>
    <row r="19" spans="1:6" ht="77.25" hidden="1" thickBot="1" x14ac:dyDescent="0.25">
      <c r="A19" s="76">
        <v>9</v>
      </c>
      <c r="B19" s="78" t="s">
        <v>160</v>
      </c>
      <c r="C19" s="112">
        <v>0</v>
      </c>
      <c r="D19" s="112">
        <v>0</v>
      </c>
      <c r="E19" s="112">
        <v>0</v>
      </c>
      <c r="F19" s="112">
        <f>SUM(C19:E19)</f>
        <v>0</v>
      </c>
    </row>
    <row r="20" spans="1:6" ht="26.25" hidden="1" thickBot="1" x14ac:dyDescent="0.25">
      <c r="A20" s="76">
        <v>10</v>
      </c>
      <c r="B20" s="78" t="s">
        <v>161</v>
      </c>
      <c r="C20" s="112">
        <v>0</v>
      </c>
      <c r="D20" s="112">
        <v>0</v>
      </c>
      <c r="E20" s="112">
        <v>0</v>
      </c>
      <c r="F20" s="112">
        <f>SUM(C20:E20)</f>
        <v>0</v>
      </c>
    </row>
    <row r="21" spans="1:6" ht="25.5" x14ac:dyDescent="0.2">
      <c r="A21" s="600">
        <v>11</v>
      </c>
      <c r="B21" s="109" t="s">
        <v>175</v>
      </c>
      <c r="C21" s="602">
        <f>SUM(C23:C26)</f>
        <v>-468903112.13999999</v>
      </c>
      <c r="D21" s="602">
        <f>SUM(D23:D26)</f>
        <v>0</v>
      </c>
      <c r="E21" s="602">
        <f>SUM(E23:E26)</f>
        <v>0</v>
      </c>
      <c r="F21" s="602">
        <f>SUM(F23:F26)</f>
        <v>-468903112.13999999</v>
      </c>
    </row>
    <row r="22" spans="1:6" ht="13.5" thickBot="1" x14ac:dyDescent="0.25">
      <c r="A22" s="601"/>
      <c r="B22" s="110" t="s">
        <v>157</v>
      </c>
      <c r="C22" s="603"/>
      <c r="D22" s="603"/>
      <c r="E22" s="603"/>
      <c r="F22" s="603"/>
    </row>
    <row r="23" spans="1:6" ht="51.75" thickBot="1" x14ac:dyDescent="0.25">
      <c r="A23" s="76">
        <v>12</v>
      </c>
      <c r="B23" s="78" t="s">
        <v>158</v>
      </c>
      <c r="C23" s="111">
        <f>-(468903112.14)</f>
        <v>-468903112.13999999</v>
      </c>
      <c r="D23" s="111">
        <v>0</v>
      </c>
      <c r="E23" s="111">
        <v>0</v>
      </c>
      <c r="F23" s="111">
        <f>SUM(C23:E23)</f>
        <v>-468903112.13999999</v>
      </c>
    </row>
    <row r="24" spans="1:6" ht="77.25" hidden="1" thickBot="1" x14ac:dyDescent="0.25">
      <c r="A24" s="76">
        <v>13</v>
      </c>
      <c r="B24" s="78" t="s">
        <v>159</v>
      </c>
      <c r="C24" s="112">
        <v>0</v>
      </c>
      <c r="D24" s="112">
        <v>0</v>
      </c>
      <c r="E24" s="112">
        <v>0</v>
      </c>
      <c r="F24" s="112">
        <f>SUM(C24:E24)</f>
        <v>0</v>
      </c>
    </row>
    <row r="25" spans="1:6" ht="77.25" hidden="1" thickBot="1" x14ac:dyDescent="0.25">
      <c r="A25" s="76">
        <v>14</v>
      </c>
      <c r="B25" s="78" t="s">
        <v>160</v>
      </c>
      <c r="C25" s="112">
        <v>0</v>
      </c>
      <c r="D25" s="112">
        <v>0</v>
      </c>
      <c r="E25" s="112">
        <v>0</v>
      </c>
      <c r="F25" s="112">
        <f>SUM(C25:E25)</f>
        <v>0</v>
      </c>
    </row>
    <row r="26" spans="1:6" ht="26.25" hidden="1" thickBot="1" x14ac:dyDescent="0.25">
      <c r="A26" s="76">
        <v>15</v>
      </c>
      <c r="B26" s="78" t="s">
        <v>161</v>
      </c>
      <c r="C26" s="112">
        <v>0</v>
      </c>
      <c r="D26" s="112">
        <v>0</v>
      </c>
      <c r="E26" s="112">
        <v>0</v>
      </c>
      <c r="F26" s="112">
        <f>SUM(C26:E26)</f>
        <v>0</v>
      </c>
    </row>
    <row r="27" spans="1:6" ht="25.5" hidden="1" x14ac:dyDescent="0.2">
      <c r="A27" s="600">
        <v>16</v>
      </c>
      <c r="B27" s="109" t="s">
        <v>176</v>
      </c>
      <c r="C27" s="602">
        <f>SUM(C29:C32)</f>
        <v>0</v>
      </c>
      <c r="D27" s="602">
        <f>SUM(D29:D32)</f>
        <v>0</v>
      </c>
      <c r="E27" s="602">
        <f>SUM(E29:E32)</f>
        <v>0</v>
      </c>
      <c r="F27" s="602">
        <f>SUM(F29:F32)</f>
        <v>0</v>
      </c>
    </row>
    <row r="28" spans="1:6" ht="13.5" hidden="1" thickBot="1" x14ac:dyDescent="0.25">
      <c r="A28" s="601"/>
      <c r="B28" s="110" t="s">
        <v>157</v>
      </c>
      <c r="C28" s="603"/>
      <c r="D28" s="603"/>
      <c r="E28" s="603"/>
      <c r="F28" s="603"/>
    </row>
    <row r="29" spans="1:6" ht="51.75" hidden="1" thickBot="1" x14ac:dyDescent="0.25">
      <c r="A29" s="76">
        <v>17</v>
      </c>
      <c r="B29" s="78" t="s">
        <v>158</v>
      </c>
      <c r="C29" s="112">
        <v>0</v>
      </c>
      <c r="D29" s="112">
        <v>0</v>
      </c>
      <c r="E29" s="112">
        <v>0</v>
      </c>
      <c r="F29" s="112">
        <f>SUM(C29:E29)</f>
        <v>0</v>
      </c>
    </row>
    <row r="30" spans="1:6" ht="77.25" hidden="1" thickBot="1" x14ac:dyDescent="0.25">
      <c r="A30" s="76">
        <v>18</v>
      </c>
      <c r="B30" s="78" t="s">
        <v>159</v>
      </c>
      <c r="C30" s="112">
        <v>0</v>
      </c>
      <c r="D30" s="112">
        <v>0</v>
      </c>
      <c r="E30" s="112">
        <v>0</v>
      </c>
      <c r="F30" s="112">
        <f>SUM(C30:E30)</f>
        <v>0</v>
      </c>
    </row>
    <row r="31" spans="1:6" ht="77.25" hidden="1" thickBot="1" x14ac:dyDescent="0.25">
      <c r="A31" s="76">
        <v>19</v>
      </c>
      <c r="B31" s="78" t="s">
        <v>160</v>
      </c>
      <c r="C31" s="112">
        <v>0</v>
      </c>
      <c r="D31" s="112">
        <v>0</v>
      </c>
      <c r="E31" s="112">
        <v>0</v>
      </c>
      <c r="F31" s="112">
        <f>SUM(C31:E31)</f>
        <v>0</v>
      </c>
    </row>
    <row r="32" spans="1:6" ht="26.25" hidden="1" thickBot="1" x14ac:dyDescent="0.25">
      <c r="A32" s="76">
        <v>20</v>
      </c>
      <c r="B32" s="88" t="s">
        <v>161</v>
      </c>
      <c r="C32" s="112">
        <v>0</v>
      </c>
      <c r="D32" s="112">
        <v>0</v>
      </c>
      <c r="E32" s="112">
        <v>0</v>
      </c>
      <c r="F32" s="112">
        <f>SUM(C32:E32)</f>
        <v>0</v>
      </c>
    </row>
    <row r="33" spans="1:6" ht="63.75" hidden="1" x14ac:dyDescent="0.2">
      <c r="A33" s="600">
        <v>21</v>
      </c>
      <c r="B33" s="113" t="s">
        <v>162</v>
      </c>
      <c r="C33" s="602">
        <f>SUM(C35:C38)</f>
        <v>0</v>
      </c>
      <c r="D33" s="602">
        <f>SUM(D35:D38)</f>
        <v>0</v>
      </c>
      <c r="E33" s="602">
        <f>SUM(E35:E38)</f>
        <v>0</v>
      </c>
      <c r="F33" s="602">
        <f>SUM(F35:F38)</f>
        <v>0</v>
      </c>
    </row>
    <row r="34" spans="1:6" ht="13.5" hidden="1" thickBot="1" x14ac:dyDescent="0.25">
      <c r="A34" s="601"/>
      <c r="B34" s="114" t="s">
        <v>157</v>
      </c>
      <c r="C34" s="603"/>
      <c r="D34" s="603"/>
      <c r="E34" s="603"/>
      <c r="F34" s="603"/>
    </row>
    <row r="35" spans="1:6" ht="51.75" hidden="1" thickBot="1" x14ac:dyDescent="0.25">
      <c r="A35" s="76">
        <v>22</v>
      </c>
      <c r="B35" s="78" t="s">
        <v>158</v>
      </c>
      <c r="C35" s="112">
        <v>0</v>
      </c>
      <c r="D35" s="112">
        <v>0</v>
      </c>
      <c r="E35" s="112">
        <v>0</v>
      </c>
      <c r="F35" s="112">
        <f>SUM(C35:E35)</f>
        <v>0</v>
      </c>
    </row>
    <row r="36" spans="1:6" ht="77.25" hidden="1" thickBot="1" x14ac:dyDescent="0.25">
      <c r="A36" s="76">
        <v>23</v>
      </c>
      <c r="B36" s="78" t="s">
        <v>159</v>
      </c>
      <c r="C36" s="112">
        <v>0</v>
      </c>
      <c r="D36" s="112">
        <v>0</v>
      </c>
      <c r="E36" s="112">
        <v>0</v>
      </c>
      <c r="F36" s="112">
        <f>SUM(C36:E36)</f>
        <v>0</v>
      </c>
    </row>
    <row r="37" spans="1:6" ht="77.25" hidden="1" thickBot="1" x14ac:dyDescent="0.25">
      <c r="A37" s="76">
        <v>24</v>
      </c>
      <c r="B37" s="78" t="s">
        <v>160</v>
      </c>
      <c r="C37" s="112">
        <v>0</v>
      </c>
      <c r="D37" s="112">
        <v>0</v>
      </c>
      <c r="E37" s="112">
        <v>0</v>
      </c>
      <c r="F37" s="112">
        <f>SUM(C37:E37)</f>
        <v>0</v>
      </c>
    </row>
    <row r="38" spans="1:6" ht="26.25" hidden="1" thickBot="1" x14ac:dyDescent="0.25">
      <c r="A38" s="76">
        <v>25</v>
      </c>
      <c r="B38" s="88" t="s">
        <v>161</v>
      </c>
      <c r="C38" s="112">
        <v>0</v>
      </c>
      <c r="D38" s="112">
        <v>0</v>
      </c>
      <c r="E38" s="112">
        <v>0</v>
      </c>
      <c r="F38" s="112">
        <f>SUM(C38:E38)</f>
        <v>0</v>
      </c>
    </row>
    <row r="39" spans="1:6" ht="38.25" hidden="1" x14ac:dyDescent="0.2">
      <c r="A39" s="600">
        <v>26</v>
      </c>
      <c r="B39" s="109" t="s">
        <v>163</v>
      </c>
      <c r="C39" s="602">
        <f>SUM(C41:C44)</f>
        <v>0</v>
      </c>
      <c r="D39" s="602">
        <f>SUM(D41:D44)</f>
        <v>0</v>
      </c>
      <c r="E39" s="602">
        <f>SUM(E41:E44)</f>
        <v>0</v>
      </c>
      <c r="F39" s="602">
        <f>SUM(F41:F44)</f>
        <v>0</v>
      </c>
    </row>
    <row r="40" spans="1:6" ht="13.5" hidden="1" thickBot="1" x14ac:dyDescent="0.25">
      <c r="A40" s="601"/>
      <c r="B40" s="110" t="s">
        <v>157</v>
      </c>
      <c r="C40" s="603"/>
      <c r="D40" s="603"/>
      <c r="E40" s="603"/>
      <c r="F40" s="603"/>
    </row>
    <row r="41" spans="1:6" ht="51.75" hidden="1" thickBot="1" x14ac:dyDescent="0.25">
      <c r="A41" s="76">
        <v>27</v>
      </c>
      <c r="B41" s="78" t="s">
        <v>158</v>
      </c>
      <c r="C41" s="112">
        <v>0</v>
      </c>
      <c r="D41" s="112">
        <v>0</v>
      </c>
      <c r="E41" s="112">
        <v>0</v>
      </c>
      <c r="F41" s="112">
        <f>SUM(C41:E41)</f>
        <v>0</v>
      </c>
    </row>
    <row r="42" spans="1:6" ht="77.25" hidden="1" thickBot="1" x14ac:dyDescent="0.25">
      <c r="A42" s="76">
        <v>28</v>
      </c>
      <c r="B42" s="78" t="s">
        <v>159</v>
      </c>
      <c r="C42" s="112">
        <v>0</v>
      </c>
      <c r="D42" s="112">
        <v>0</v>
      </c>
      <c r="E42" s="112">
        <v>0</v>
      </c>
      <c r="F42" s="112">
        <f>SUM(C42:E42)</f>
        <v>0</v>
      </c>
    </row>
    <row r="43" spans="1:6" ht="77.25" hidden="1" thickBot="1" x14ac:dyDescent="0.25">
      <c r="A43" s="76">
        <v>29</v>
      </c>
      <c r="B43" s="78" t="s">
        <v>160</v>
      </c>
      <c r="C43" s="112">
        <v>0</v>
      </c>
      <c r="D43" s="112">
        <v>0</v>
      </c>
      <c r="E43" s="112">
        <v>0</v>
      </c>
      <c r="F43" s="112">
        <f>SUM(C43:E43)</f>
        <v>0</v>
      </c>
    </row>
    <row r="44" spans="1:6" ht="26.25" hidden="1" thickBot="1" x14ac:dyDescent="0.25">
      <c r="A44" s="76">
        <v>30</v>
      </c>
      <c r="B44" s="88" t="s">
        <v>161</v>
      </c>
      <c r="C44" s="112">
        <v>0</v>
      </c>
      <c r="D44" s="112">
        <v>0</v>
      </c>
      <c r="E44" s="112">
        <v>0</v>
      </c>
      <c r="F44" s="112">
        <f>SUM(C44:E44)</f>
        <v>0</v>
      </c>
    </row>
    <row r="45" spans="1:6" hidden="1" x14ac:dyDescent="0.2">
      <c r="A45" s="600">
        <v>31</v>
      </c>
      <c r="B45" s="113" t="s">
        <v>164</v>
      </c>
      <c r="C45" s="602">
        <f>SUM(C47:C50)</f>
        <v>0</v>
      </c>
      <c r="D45" s="602">
        <f>SUM(D47:D50)</f>
        <v>0</v>
      </c>
      <c r="E45" s="602">
        <f>SUM(E47:E50)</f>
        <v>0</v>
      </c>
      <c r="F45" s="602">
        <f>SUM(F47:F50)</f>
        <v>0</v>
      </c>
    </row>
    <row r="46" spans="1:6" ht="13.5" hidden="1" thickBot="1" x14ac:dyDescent="0.25">
      <c r="A46" s="601"/>
      <c r="B46" s="114" t="s">
        <v>157</v>
      </c>
      <c r="C46" s="603"/>
      <c r="D46" s="603"/>
      <c r="E46" s="603"/>
      <c r="F46" s="603"/>
    </row>
    <row r="47" spans="1:6" ht="51.75" hidden="1" thickBot="1" x14ac:dyDescent="0.25">
      <c r="A47" s="76">
        <v>32</v>
      </c>
      <c r="B47" s="78" t="s">
        <v>158</v>
      </c>
      <c r="C47" s="112">
        <v>0</v>
      </c>
      <c r="D47" s="112">
        <v>0</v>
      </c>
      <c r="E47" s="112">
        <v>0</v>
      </c>
      <c r="F47" s="112">
        <f>SUM(C47:E47)</f>
        <v>0</v>
      </c>
    </row>
    <row r="48" spans="1:6" ht="77.25" hidden="1" thickBot="1" x14ac:dyDescent="0.25">
      <c r="A48" s="76">
        <v>33</v>
      </c>
      <c r="B48" s="78" t="s">
        <v>159</v>
      </c>
      <c r="C48" s="112">
        <v>0</v>
      </c>
      <c r="D48" s="112">
        <v>0</v>
      </c>
      <c r="E48" s="112">
        <v>0</v>
      </c>
      <c r="F48" s="112">
        <f>SUM(C48:E48)</f>
        <v>0</v>
      </c>
    </row>
    <row r="49" spans="1:6" ht="77.25" hidden="1" thickBot="1" x14ac:dyDescent="0.25">
      <c r="A49" s="76">
        <v>34</v>
      </c>
      <c r="B49" s="78" t="s">
        <v>160</v>
      </c>
      <c r="C49" s="112">
        <v>0</v>
      </c>
      <c r="D49" s="112">
        <v>0</v>
      </c>
      <c r="E49" s="112">
        <v>0</v>
      </c>
      <c r="F49" s="112">
        <f>SUM(C49:E49)</f>
        <v>0</v>
      </c>
    </row>
    <row r="50" spans="1:6" ht="26.25" hidden="1" thickBot="1" x14ac:dyDescent="0.25">
      <c r="A50" s="76">
        <v>35</v>
      </c>
      <c r="B50" s="88" t="s">
        <v>161</v>
      </c>
      <c r="C50" s="112">
        <v>0</v>
      </c>
      <c r="D50" s="112">
        <v>0</v>
      </c>
      <c r="E50" s="112">
        <v>0</v>
      </c>
      <c r="F50" s="112">
        <f>SUM(C50:E50)</f>
        <v>0</v>
      </c>
    </row>
    <row r="51" spans="1:6" ht="51" x14ac:dyDescent="0.2">
      <c r="A51" s="600">
        <v>36</v>
      </c>
      <c r="B51" s="109" t="s">
        <v>227</v>
      </c>
      <c r="C51" s="602">
        <f>SUM(C53:C56)</f>
        <v>703280.43000000482</v>
      </c>
      <c r="D51" s="602">
        <f>SUM(D53:D56)</f>
        <v>0</v>
      </c>
      <c r="E51" s="602">
        <f>SUM(E53:E56)</f>
        <v>0</v>
      </c>
      <c r="F51" s="602">
        <f>SUM(F53:F56)</f>
        <v>703280.43000000482</v>
      </c>
    </row>
    <row r="52" spans="1:6" ht="13.5" thickBot="1" x14ac:dyDescent="0.25">
      <c r="A52" s="601"/>
      <c r="B52" s="110" t="s">
        <v>157</v>
      </c>
      <c r="C52" s="603"/>
      <c r="D52" s="603"/>
      <c r="E52" s="603"/>
      <c r="F52" s="603"/>
    </row>
    <row r="53" spans="1:6" ht="51.75" thickBot="1" x14ac:dyDescent="0.25">
      <c r="A53" s="76">
        <v>37</v>
      </c>
      <c r="B53" s="78" t="s">
        <v>158</v>
      </c>
      <c r="C53" s="111">
        <f t="shared" ref="C53:E56" si="0">C47+C35+C23+C17+C11</f>
        <v>703280.43000000482</v>
      </c>
      <c r="D53" s="111">
        <f t="shared" si="0"/>
        <v>0</v>
      </c>
      <c r="E53" s="111">
        <f t="shared" si="0"/>
        <v>0</v>
      </c>
      <c r="F53" s="111">
        <f>SUM(C53:E53)</f>
        <v>703280.43000000482</v>
      </c>
    </row>
    <row r="54" spans="1:6" ht="77.25" hidden="1" thickBot="1" x14ac:dyDescent="0.25">
      <c r="A54" s="76">
        <v>38</v>
      </c>
      <c r="B54" s="78" t="s">
        <v>159</v>
      </c>
      <c r="C54" s="112">
        <f t="shared" si="0"/>
        <v>0</v>
      </c>
      <c r="D54" s="112">
        <f t="shared" si="0"/>
        <v>0</v>
      </c>
      <c r="E54" s="112">
        <f t="shared" si="0"/>
        <v>0</v>
      </c>
      <c r="F54" s="112">
        <f>SUM(C54:E54)</f>
        <v>0</v>
      </c>
    </row>
    <row r="55" spans="1:6" ht="77.25" hidden="1" thickBot="1" x14ac:dyDescent="0.25">
      <c r="A55" s="76">
        <v>39</v>
      </c>
      <c r="B55" s="78" t="s">
        <v>160</v>
      </c>
      <c r="C55" s="112">
        <f t="shared" si="0"/>
        <v>0</v>
      </c>
      <c r="D55" s="112">
        <f t="shared" si="0"/>
        <v>0</v>
      </c>
      <c r="E55" s="112">
        <f t="shared" si="0"/>
        <v>0</v>
      </c>
      <c r="F55" s="112">
        <f>SUM(C55:E55)</f>
        <v>0</v>
      </c>
    </row>
    <row r="56" spans="1:6" ht="26.25" hidden="1" thickBot="1" x14ac:dyDescent="0.25">
      <c r="A56" s="76">
        <v>40</v>
      </c>
      <c r="B56" s="88" t="s">
        <v>161</v>
      </c>
      <c r="C56" s="112">
        <f t="shared" si="0"/>
        <v>0</v>
      </c>
      <c r="D56" s="112">
        <f t="shared" si="0"/>
        <v>0</v>
      </c>
      <c r="E56" s="112">
        <f t="shared" si="0"/>
        <v>0</v>
      </c>
      <c r="F56" s="112">
        <f>SUM(C56:E56)</f>
        <v>0</v>
      </c>
    </row>
    <row r="57" spans="1:6" s="100" customFormat="1" x14ac:dyDescent="0.2">
      <c r="C57" s="99">
        <f>C51-'5.1'!C11</f>
        <v>4.7730281949043274E-9</v>
      </c>
      <c r="E57" s="99">
        <f>E56-'5.1'!C13</f>
        <v>0</v>
      </c>
      <c r="F57" s="99">
        <f>F53-'5.1'!C14</f>
        <v>4.7730281949043274E-9</v>
      </c>
    </row>
    <row r="58" spans="1:6" ht="33" customHeight="1" x14ac:dyDescent="0.2">
      <c r="A58" s="604" t="s">
        <v>353</v>
      </c>
      <c r="B58" s="605"/>
      <c r="C58" s="605"/>
      <c r="D58" s="605"/>
      <c r="E58" s="605"/>
      <c r="F58" s="605"/>
    </row>
    <row r="59" spans="1:6" ht="13.5" thickBot="1" x14ac:dyDescent="0.25">
      <c r="F59" s="60" t="s">
        <v>225</v>
      </c>
    </row>
    <row r="60" spans="1:6" ht="64.5" thickBot="1" x14ac:dyDescent="0.25">
      <c r="A60" s="290" t="s">
        <v>1</v>
      </c>
      <c r="B60" s="291" t="s">
        <v>3</v>
      </c>
      <c r="C60" s="291" t="s">
        <v>148</v>
      </c>
      <c r="D60" s="291" t="s">
        <v>149</v>
      </c>
      <c r="E60" s="291" t="s">
        <v>150</v>
      </c>
      <c r="F60" s="291" t="s">
        <v>151</v>
      </c>
    </row>
    <row r="61" spans="1:6" ht="13.5" thickBot="1" x14ac:dyDescent="0.25">
      <c r="A61" s="292">
        <v>1</v>
      </c>
      <c r="B61" s="293">
        <v>2</v>
      </c>
      <c r="C61" s="293">
        <v>3</v>
      </c>
      <c r="D61" s="293">
        <v>4</v>
      </c>
      <c r="E61" s="293">
        <v>5</v>
      </c>
      <c r="F61" s="293">
        <v>6</v>
      </c>
    </row>
    <row r="62" spans="1:6" ht="51" x14ac:dyDescent="0.2">
      <c r="A62" s="600">
        <v>1</v>
      </c>
      <c r="B62" s="109" t="s">
        <v>156</v>
      </c>
      <c r="C62" s="602">
        <f>SUM(C64:C67)</f>
        <v>1557191.94</v>
      </c>
      <c r="D62" s="602">
        <f>SUM(D64:D67)</f>
        <v>0</v>
      </c>
      <c r="E62" s="602">
        <f>SUM(E64:E67)</f>
        <v>0</v>
      </c>
      <c r="F62" s="602">
        <f>SUM(F64:F67)</f>
        <v>1557191.94</v>
      </c>
    </row>
    <row r="63" spans="1:6" ht="13.5" thickBot="1" x14ac:dyDescent="0.25">
      <c r="A63" s="601"/>
      <c r="B63" s="110" t="s">
        <v>157</v>
      </c>
      <c r="C63" s="603"/>
      <c r="D63" s="603"/>
      <c r="E63" s="603"/>
      <c r="F63" s="603"/>
    </row>
    <row r="64" spans="1:6" ht="51.75" thickBot="1" x14ac:dyDescent="0.25">
      <c r="A64" s="76">
        <v>2</v>
      </c>
      <c r="B64" s="78" t="s">
        <v>158</v>
      </c>
      <c r="C64" s="111">
        <v>1557191.94</v>
      </c>
      <c r="D64" s="111">
        <v>0</v>
      </c>
      <c r="E64" s="111">
        <v>0</v>
      </c>
      <c r="F64" s="111">
        <f>SUM(C64:E64)</f>
        <v>1557191.94</v>
      </c>
    </row>
    <row r="65" spans="1:6" ht="77.25" hidden="1" thickBot="1" x14ac:dyDescent="0.25">
      <c r="A65" s="76">
        <v>3</v>
      </c>
      <c r="B65" s="78" t="s">
        <v>159</v>
      </c>
      <c r="C65" s="112">
        <v>0</v>
      </c>
      <c r="D65" s="112">
        <v>0</v>
      </c>
      <c r="E65" s="112">
        <v>0</v>
      </c>
      <c r="F65" s="112">
        <f>SUM(C65:E65)</f>
        <v>0</v>
      </c>
    </row>
    <row r="66" spans="1:6" ht="77.25" hidden="1" thickBot="1" x14ac:dyDescent="0.25">
      <c r="A66" s="76">
        <v>4</v>
      </c>
      <c r="B66" s="78" t="s">
        <v>160</v>
      </c>
      <c r="C66" s="112">
        <v>0</v>
      </c>
      <c r="D66" s="112">
        <v>0</v>
      </c>
      <c r="E66" s="112">
        <v>0</v>
      </c>
      <c r="F66" s="112">
        <f>SUM(C66:E66)</f>
        <v>0</v>
      </c>
    </row>
    <row r="67" spans="1:6" ht="26.25" hidden="1" thickBot="1" x14ac:dyDescent="0.25">
      <c r="A67" s="76">
        <v>5</v>
      </c>
      <c r="B67" s="78" t="s">
        <v>161</v>
      </c>
      <c r="C67" s="112">
        <v>0</v>
      </c>
      <c r="D67" s="112">
        <v>0</v>
      </c>
      <c r="E67" s="112">
        <f>F43</f>
        <v>0</v>
      </c>
      <c r="F67" s="112">
        <f>SUM(C67:E67)</f>
        <v>0</v>
      </c>
    </row>
    <row r="68" spans="1:6" ht="25.5" x14ac:dyDescent="0.2">
      <c r="A68" s="600">
        <v>6</v>
      </c>
      <c r="B68" s="109" t="s">
        <v>226</v>
      </c>
      <c r="C68" s="602">
        <f>SUM(C70:C73)</f>
        <v>756493417.26999998</v>
      </c>
      <c r="D68" s="602">
        <f>SUM(D70:D73)</f>
        <v>0</v>
      </c>
      <c r="E68" s="602">
        <f>SUM(E70:E73)</f>
        <v>0</v>
      </c>
      <c r="F68" s="602">
        <f>SUM(F70:F73)</f>
        <v>756493417.26999998</v>
      </c>
    </row>
    <row r="69" spans="1:6" ht="13.5" thickBot="1" x14ac:dyDescent="0.25">
      <c r="A69" s="601"/>
      <c r="B69" s="110" t="s">
        <v>157</v>
      </c>
      <c r="C69" s="603"/>
      <c r="D69" s="603"/>
      <c r="E69" s="603"/>
      <c r="F69" s="603"/>
    </row>
    <row r="70" spans="1:6" ht="51.75" thickBot="1" x14ac:dyDescent="0.25">
      <c r="A70" s="76">
        <v>7</v>
      </c>
      <c r="B70" s="78" t="s">
        <v>158</v>
      </c>
      <c r="C70" s="111">
        <v>756493417.26999998</v>
      </c>
      <c r="D70" s="111">
        <v>0</v>
      </c>
      <c r="E70" s="111">
        <v>0</v>
      </c>
      <c r="F70" s="111">
        <f>SUM(C70:E70)</f>
        <v>756493417.26999998</v>
      </c>
    </row>
    <row r="71" spans="1:6" ht="77.25" hidden="1" thickBot="1" x14ac:dyDescent="0.25">
      <c r="A71" s="76">
        <v>8</v>
      </c>
      <c r="B71" s="78" t="s">
        <v>159</v>
      </c>
      <c r="C71" s="112">
        <v>0</v>
      </c>
      <c r="D71" s="112">
        <v>0</v>
      </c>
      <c r="E71" s="112">
        <v>0</v>
      </c>
      <c r="F71" s="112">
        <f>SUM(C71:E71)</f>
        <v>0</v>
      </c>
    </row>
    <row r="72" spans="1:6" ht="77.25" hidden="1" thickBot="1" x14ac:dyDescent="0.25">
      <c r="A72" s="76">
        <v>9</v>
      </c>
      <c r="B72" s="78" t="s">
        <v>160</v>
      </c>
      <c r="C72" s="112">
        <v>0</v>
      </c>
      <c r="D72" s="112">
        <v>0</v>
      </c>
      <c r="E72" s="112">
        <v>0</v>
      </c>
      <c r="F72" s="112">
        <f>SUM(C72:E72)</f>
        <v>0</v>
      </c>
    </row>
    <row r="73" spans="1:6" ht="26.25" hidden="1" thickBot="1" x14ac:dyDescent="0.25">
      <c r="A73" s="76">
        <v>10</v>
      </c>
      <c r="B73" s="78" t="s">
        <v>161</v>
      </c>
      <c r="C73" s="112">
        <v>0</v>
      </c>
      <c r="D73" s="112">
        <v>0</v>
      </c>
      <c r="E73" s="112">
        <v>0</v>
      </c>
      <c r="F73" s="112">
        <f>SUM(C73:E73)</f>
        <v>0</v>
      </c>
    </row>
    <row r="74" spans="1:6" ht="25.5" x14ac:dyDescent="0.2">
      <c r="A74" s="600">
        <v>11</v>
      </c>
      <c r="B74" s="109" t="s">
        <v>175</v>
      </c>
      <c r="C74" s="602">
        <f>SUM(C76:C79)</f>
        <v>-757980470.39999998</v>
      </c>
      <c r="D74" s="602">
        <f>SUM(D76:D79)</f>
        <v>0</v>
      </c>
      <c r="E74" s="602">
        <f>SUM(E76:E79)</f>
        <v>0</v>
      </c>
      <c r="F74" s="602">
        <f>SUM(F76:F79)</f>
        <v>-757980470.39999998</v>
      </c>
    </row>
    <row r="75" spans="1:6" ht="13.5" thickBot="1" x14ac:dyDescent="0.25">
      <c r="A75" s="601"/>
      <c r="B75" s="110" t="s">
        <v>157</v>
      </c>
      <c r="C75" s="603"/>
      <c r="D75" s="603"/>
      <c r="E75" s="603"/>
      <c r="F75" s="603"/>
    </row>
    <row r="76" spans="1:6" ht="51.75" thickBot="1" x14ac:dyDescent="0.25">
      <c r="A76" s="76">
        <v>12</v>
      </c>
      <c r="B76" s="78" t="s">
        <v>158</v>
      </c>
      <c r="C76" s="111">
        <v>-757980470.39999998</v>
      </c>
      <c r="D76" s="111">
        <v>0</v>
      </c>
      <c r="E76" s="111">
        <v>0</v>
      </c>
      <c r="F76" s="111">
        <f>SUM(C76:E76)</f>
        <v>-757980470.39999998</v>
      </c>
    </row>
    <row r="77" spans="1:6" ht="77.25" hidden="1" thickBot="1" x14ac:dyDescent="0.25">
      <c r="A77" s="76">
        <v>13</v>
      </c>
      <c r="B77" s="78" t="s">
        <v>159</v>
      </c>
      <c r="C77" s="112">
        <v>0</v>
      </c>
      <c r="D77" s="112">
        <v>0</v>
      </c>
      <c r="E77" s="112">
        <v>0</v>
      </c>
      <c r="F77" s="112">
        <f>SUM(C77:E77)</f>
        <v>0</v>
      </c>
    </row>
    <row r="78" spans="1:6" ht="77.25" hidden="1" thickBot="1" x14ac:dyDescent="0.25">
      <c r="A78" s="76">
        <v>14</v>
      </c>
      <c r="B78" s="78" t="s">
        <v>160</v>
      </c>
      <c r="C78" s="112">
        <v>0</v>
      </c>
      <c r="D78" s="112">
        <v>0</v>
      </c>
      <c r="E78" s="112">
        <v>0</v>
      </c>
      <c r="F78" s="112">
        <f>SUM(C78:E78)</f>
        <v>0</v>
      </c>
    </row>
    <row r="79" spans="1:6" ht="26.25" hidden="1" thickBot="1" x14ac:dyDescent="0.25">
      <c r="A79" s="76">
        <v>15</v>
      </c>
      <c r="B79" s="78" t="s">
        <v>161</v>
      </c>
      <c r="C79" s="112">
        <v>0</v>
      </c>
      <c r="D79" s="112">
        <v>0</v>
      </c>
      <c r="E79" s="112">
        <v>0</v>
      </c>
      <c r="F79" s="112">
        <f>SUM(C79:E79)</f>
        <v>0</v>
      </c>
    </row>
    <row r="80" spans="1:6" ht="25.5" hidden="1" x14ac:dyDescent="0.2">
      <c r="A80" s="600">
        <v>16</v>
      </c>
      <c r="B80" s="109" t="s">
        <v>176</v>
      </c>
      <c r="C80" s="602">
        <f>SUM(C82:C85)</f>
        <v>0</v>
      </c>
      <c r="D80" s="602">
        <f>SUM(D82:D85)</f>
        <v>0</v>
      </c>
      <c r="E80" s="602">
        <f>SUM(E82:E85)</f>
        <v>0</v>
      </c>
      <c r="F80" s="602">
        <f>SUM(F82:F85)</f>
        <v>0</v>
      </c>
    </row>
    <row r="81" spans="1:6" ht="13.5" hidden="1" thickBot="1" x14ac:dyDescent="0.25">
      <c r="A81" s="601"/>
      <c r="B81" s="110" t="s">
        <v>157</v>
      </c>
      <c r="C81" s="603"/>
      <c r="D81" s="603"/>
      <c r="E81" s="603"/>
      <c r="F81" s="603"/>
    </row>
    <row r="82" spans="1:6" ht="51.75" hidden="1" thickBot="1" x14ac:dyDescent="0.25">
      <c r="A82" s="76">
        <v>17</v>
      </c>
      <c r="B82" s="78" t="s">
        <v>158</v>
      </c>
      <c r="C82" s="112">
        <v>0</v>
      </c>
      <c r="D82" s="112">
        <v>0</v>
      </c>
      <c r="E82" s="112">
        <v>0</v>
      </c>
      <c r="F82" s="112">
        <f>SUM(C82:E82)</f>
        <v>0</v>
      </c>
    </row>
    <row r="83" spans="1:6" ht="77.25" hidden="1" thickBot="1" x14ac:dyDescent="0.25">
      <c r="A83" s="76">
        <v>18</v>
      </c>
      <c r="B83" s="78" t="s">
        <v>159</v>
      </c>
      <c r="C83" s="112">
        <v>0</v>
      </c>
      <c r="D83" s="112">
        <v>0</v>
      </c>
      <c r="E83" s="112">
        <v>0</v>
      </c>
      <c r="F83" s="112">
        <f>SUM(C83:E83)</f>
        <v>0</v>
      </c>
    </row>
    <row r="84" spans="1:6" ht="77.25" hidden="1" thickBot="1" x14ac:dyDescent="0.25">
      <c r="A84" s="76">
        <v>19</v>
      </c>
      <c r="B84" s="78" t="s">
        <v>160</v>
      </c>
      <c r="C84" s="112">
        <v>0</v>
      </c>
      <c r="D84" s="112">
        <v>0</v>
      </c>
      <c r="E84" s="112">
        <v>0</v>
      </c>
      <c r="F84" s="112">
        <f>SUM(C84:E84)</f>
        <v>0</v>
      </c>
    </row>
    <row r="85" spans="1:6" ht="26.25" hidden="1" thickBot="1" x14ac:dyDescent="0.25">
      <c r="A85" s="76">
        <v>20</v>
      </c>
      <c r="B85" s="88" t="s">
        <v>161</v>
      </c>
      <c r="C85" s="112">
        <v>0</v>
      </c>
      <c r="D85" s="112">
        <v>0</v>
      </c>
      <c r="E85" s="112">
        <v>0</v>
      </c>
      <c r="F85" s="112">
        <f>SUM(C85:E85)</f>
        <v>0</v>
      </c>
    </row>
    <row r="86" spans="1:6" ht="63.75" hidden="1" x14ac:dyDescent="0.2">
      <c r="A86" s="600">
        <v>21</v>
      </c>
      <c r="B86" s="113" t="s">
        <v>162</v>
      </c>
      <c r="C86" s="602">
        <f>SUM(C88:C91)</f>
        <v>0</v>
      </c>
      <c r="D86" s="602">
        <f>SUM(D88:D91)</f>
        <v>0</v>
      </c>
      <c r="E86" s="602">
        <f>SUM(E88:E91)</f>
        <v>0</v>
      </c>
      <c r="F86" s="602">
        <f>SUM(F88:F91)</f>
        <v>0</v>
      </c>
    </row>
    <row r="87" spans="1:6" ht="13.5" hidden="1" thickBot="1" x14ac:dyDescent="0.25">
      <c r="A87" s="601"/>
      <c r="B87" s="114" t="s">
        <v>157</v>
      </c>
      <c r="C87" s="603"/>
      <c r="D87" s="603"/>
      <c r="E87" s="603"/>
      <c r="F87" s="603"/>
    </row>
    <row r="88" spans="1:6" ht="51.75" hidden="1" thickBot="1" x14ac:dyDescent="0.25">
      <c r="A88" s="76">
        <v>22</v>
      </c>
      <c r="B88" s="78" t="s">
        <v>158</v>
      </c>
      <c r="C88" s="112">
        <v>0</v>
      </c>
      <c r="D88" s="112">
        <v>0</v>
      </c>
      <c r="E88" s="112">
        <v>0</v>
      </c>
      <c r="F88" s="112">
        <f>SUM(C88:E88)</f>
        <v>0</v>
      </c>
    </row>
    <row r="89" spans="1:6" ht="77.25" hidden="1" thickBot="1" x14ac:dyDescent="0.25">
      <c r="A89" s="76">
        <v>23</v>
      </c>
      <c r="B89" s="78" t="s">
        <v>159</v>
      </c>
      <c r="C89" s="112">
        <v>0</v>
      </c>
      <c r="D89" s="112">
        <v>0</v>
      </c>
      <c r="E89" s="112">
        <v>0</v>
      </c>
      <c r="F89" s="112">
        <f>SUM(C89:E89)</f>
        <v>0</v>
      </c>
    </row>
    <row r="90" spans="1:6" ht="77.25" hidden="1" thickBot="1" x14ac:dyDescent="0.25">
      <c r="A90" s="76">
        <v>24</v>
      </c>
      <c r="B90" s="78" t="s">
        <v>160</v>
      </c>
      <c r="C90" s="112">
        <v>0</v>
      </c>
      <c r="D90" s="112">
        <v>0</v>
      </c>
      <c r="E90" s="112">
        <v>0</v>
      </c>
      <c r="F90" s="112">
        <f>SUM(C90:E90)</f>
        <v>0</v>
      </c>
    </row>
    <row r="91" spans="1:6" ht="26.25" hidden="1" thickBot="1" x14ac:dyDescent="0.25">
      <c r="A91" s="76">
        <v>25</v>
      </c>
      <c r="B91" s="88" t="s">
        <v>161</v>
      </c>
      <c r="C91" s="112">
        <v>0</v>
      </c>
      <c r="D91" s="112">
        <v>0</v>
      </c>
      <c r="E91" s="112">
        <v>0</v>
      </c>
      <c r="F91" s="112">
        <f>SUM(C91:E91)</f>
        <v>0</v>
      </c>
    </row>
    <row r="92" spans="1:6" ht="38.25" hidden="1" x14ac:dyDescent="0.2">
      <c r="A92" s="600">
        <v>26</v>
      </c>
      <c r="B92" s="109" t="s">
        <v>163</v>
      </c>
      <c r="C92" s="602">
        <f>SUM(C94:C97)</f>
        <v>0</v>
      </c>
      <c r="D92" s="602">
        <f>SUM(D94:D97)</f>
        <v>0</v>
      </c>
      <c r="E92" s="602">
        <f>SUM(E94:E97)</f>
        <v>0</v>
      </c>
      <c r="F92" s="602">
        <f>SUM(F94:F97)</f>
        <v>0</v>
      </c>
    </row>
    <row r="93" spans="1:6" ht="13.5" hidden="1" thickBot="1" x14ac:dyDescent="0.25">
      <c r="A93" s="601"/>
      <c r="B93" s="110" t="s">
        <v>157</v>
      </c>
      <c r="C93" s="603"/>
      <c r="D93" s="603"/>
      <c r="E93" s="603"/>
      <c r="F93" s="603"/>
    </row>
    <row r="94" spans="1:6" ht="51.75" hidden="1" thickBot="1" x14ac:dyDescent="0.25">
      <c r="A94" s="76">
        <v>27</v>
      </c>
      <c r="B94" s="78" t="s">
        <v>158</v>
      </c>
      <c r="C94" s="112">
        <v>0</v>
      </c>
      <c r="D94" s="112">
        <v>0</v>
      </c>
      <c r="E94" s="112">
        <v>0</v>
      </c>
      <c r="F94" s="112">
        <f>SUM(C94:E94)</f>
        <v>0</v>
      </c>
    </row>
    <row r="95" spans="1:6" ht="77.25" hidden="1" thickBot="1" x14ac:dyDescent="0.25">
      <c r="A95" s="76">
        <v>28</v>
      </c>
      <c r="B95" s="78" t="s">
        <v>159</v>
      </c>
      <c r="C95" s="112">
        <v>0</v>
      </c>
      <c r="D95" s="112">
        <v>0</v>
      </c>
      <c r="E95" s="112">
        <v>0</v>
      </c>
      <c r="F95" s="112">
        <f>SUM(C95:E95)</f>
        <v>0</v>
      </c>
    </row>
    <row r="96" spans="1:6" ht="77.25" hidden="1" thickBot="1" x14ac:dyDescent="0.25">
      <c r="A96" s="76">
        <v>29</v>
      </c>
      <c r="B96" s="78" t="s">
        <v>160</v>
      </c>
      <c r="C96" s="112">
        <v>0</v>
      </c>
      <c r="D96" s="112">
        <v>0</v>
      </c>
      <c r="E96" s="112">
        <v>0</v>
      </c>
      <c r="F96" s="112">
        <f>SUM(C96:E96)</f>
        <v>0</v>
      </c>
    </row>
    <row r="97" spans="1:6" ht="26.25" hidden="1" thickBot="1" x14ac:dyDescent="0.25">
      <c r="A97" s="76">
        <v>30</v>
      </c>
      <c r="B97" s="88" t="s">
        <v>161</v>
      </c>
      <c r="C97" s="112">
        <v>0</v>
      </c>
      <c r="D97" s="112">
        <v>0</v>
      </c>
      <c r="E97" s="112">
        <v>0</v>
      </c>
      <c r="F97" s="112">
        <f>SUM(C97:E97)</f>
        <v>0</v>
      </c>
    </row>
    <row r="98" spans="1:6" hidden="1" x14ac:dyDescent="0.2">
      <c r="A98" s="600">
        <v>31</v>
      </c>
      <c r="B98" s="113" t="s">
        <v>164</v>
      </c>
      <c r="C98" s="602">
        <f>SUM(C100:C103)</f>
        <v>0</v>
      </c>
      <c r="D98" s="602">
        <f>SUM(D100:D103)</f>
        <v>0</v>
      </c>
      <c r="E98" s="602">
        <f>SUM(E100:E103)</f>
        <v>0</v>
      </c>
      <c r="F98" s="602">
        <f>SUM(F100:F103)</f>
        <v>0</v>
      </c>
    </row>
    <row r="99" spans="1:6" ht="13.5" hidden="1" thickBot="1" x14ac:dyDescent="0.25">
      <c r="A99" s="601"/>
      <c r="B99" s="114" t="s">
        <v>157</v>
      </c>
      <c r="C99" s="603"/>
      <c r="D99" s="603"/>
      <c r="E99" s="603"/>
      <c r="F99" s="603"/>
    </row>
    <row r="100" spans="1:6" ht="51.75" hidden="1" thickBot="1" x14ac:dyDescent="0.25">
      <c r="A100" s="76">
        <v>32</v>
      </c>
      <c r="B100" s="78" t="s">
        <v>158</v>
      </c>
      <c r="C100" s="112">
        <v>0</v>
      </c>
      <c r="D100" s="112">
        <v>0</v>
      </c>
      <c r="E100" s="112">
        <v>0</v>
      </c>
      <c r="F100" s="112">
        <f>SUM(C100:E100)</f>
        <v>0</v>
      </c>
    </row>
    <row r="101" spans="1:6" ht="77.25" hidden="1" thickBot="1" x14ac:dyDescent="0.25">
      <c r="A101" s="76">
        <v>33</v>
      </c>
      <c r="B101" s="78" t="s">
        <v>159</v>
      </c>
      <c r="C101" s="112">
        <v>0</v>
      </c>
      <c r="D101" s="112">
        <v>0</v>
      </c>
      <c r="E101" s="112">
        <v>0</v>
      </c>
      <c r="F101" s="112">
        <f>SUM(C101:E101)</f>
        <v>0</v>
      </c>
    </row>
    <row r="102" spans="1:6" ht="77.25" hidden="1" thickBot="1" x14ac:dyDescent="0.25">
      <c r="A102" s="76">
        <v>34</v>
      </c>
      <c r="B102" s="78" t="s">
        <v>160</v>
      </c>
      <c r="C102" s="112">
        <v>0</v>
      </c>
      <c r="D102" s="112">
        <v>0</v>
      </c>
      <c r="E102" s="112">
        <v>0</v>
      </c>
      <c r="F102" s="112">
        <f>SUM(C102:E102)</f>
        <v>0</v>
      </c>
    </row>
    <row r="103" spans="1:6" ht="26.25" hidden="1" thickBot="1" x14ac:dyDescent="0.25">
      <c r="A103" s="76">
        <v>35</v>
      </c>
      <c r="B103" s="88" t="s">
        <v>161</v>
      </c>
      <c r="C103" s="112">
        <v>0</v>
      </c>
      <c r="D103" s="112">
        <v>0</v>
      </c>
      <c r="E103" s="112">
        <v>0</v>
      </c>
      <c r="F103" s="112">
        <f>SUM(C103:E103)</f>
        <v>0</v>
      </c>
    </row>
    <row r="104" spans="1:6" ht="51" x14ac:dyDescent="0.2">
      <c r="A104" s="600">
        <v>36</v>
      </c>
      <c r="B104" s="109" t="s">
        <v>227</v>
      </c>
      <c r="C104" s="602">
        <f>SUM(C106:C109)</f>
        <v>70138.810000004712</v>
      </c>
      <c r="D104" s="602">
        <f>SUM(D106:D109)</f>
        <v>0</v>
      </c>
      <c r="E104" s="602">
        <f>SUM(E106:E109)</f>
        <v>0</v>
      </c>
      <c r="F104" s="602">
        <f>SUM(F106:F109)</f>
        <v>70138.810000004712</v>
      </c>
    </row>
    <row r="105" spans="1:6" ht="13.5" thickBot="1" x14ac:dyDescent="0.25">
      <c r="A105" s="601"/>
      <c r="B105" s="110" t="s">
        <v>157</v>
      </c>
      <c r="C105" s="603"/>
      <c r="D105" s="603"/>
      <c r="E105" s="603"/>
      <c r="F105" s="603"/>
    </row>
    <row r="106" spans="1:6" ht="51.75" thickBot="1" x14ac:dyDescent="0.25">
      <c r="A106" s="76">
        <v>37</v>
      </c>
      <c r="B106" s="78" t="s">
        <v>158</v>
      </c>
      <c r="C106" s="111">
        <f t="shared" ref="C106:E109" si="1">C100+C88+C76+C70+C64</f>
        <v>70138.810000004712</v>
      </c>
      <c r="D106" s="111">
        <f t="shared" si="1"/>
        <v>0</v>
      </c>
      <c r="E106" s="111">
        <f t="shared" si="1"/>
        <v>0</v>
      </c>
      <c r="F106" s="111">
        <f>SUM(C106:E106)</f>
        <v>70138.810000004712</v>
      </c>
    </row>
    <row r="107" spans="1:6" ht="77.25" hidden="1" thickBot="1" x14ac:dyDescent="0.25">
      <c r="A107" s="76">
        <v>38</v>
      </c>
      <c r="B107" s="78" t="s">
        <v>159</v>
      </c>
      <c r="C107" s="112">
        <f t="shared" si="1"/>
        <v>0</v>
      </c>
      <c r="D107" s="112">
        <f t="shared" si="1"/>
        <v>0</v>
      </c>
      <c r="E107" s="112">
        <f t="shared" si="1"/>
        <v>0</v>
      </c>
      <c r="F107" s="112">
        <f>SUM(C107:E107)</f>
        <v>0</v>
      </c>
    </row>
    <row r="108" spans="1:6" ht="77.25" hidden="1" thickBot="1" x14ac:dyDescent="0.25">
      <c r="A108" s="76">
        <v>39</v>
      </c>
      <c r="B108" s="78" t="s">
        <v>160</v>
      </c>
      <c r="C108" s="112">
        <f t="shared" si="1"/>
        <v>0</v>
      </c>
      <c r="D108" s="112">
        <f t="shared" si="1"/>
        <v>0</v>
      </c>
      <c r="E108" s="112">
        <f t="shared" si="1"/>
        <v>0</v>
      </c>
      <c r="F108" s="112">
        <f>SUM(C108:E108)</f>
        <v>0</v>
      </c>
    </row>
    <row r="109" spans="1:6" ht="26.25" hidden="1" thickBot="1" x14ac:dyDescent="0.25">
      <c r="A109" s="76">
        <v>40</v>
      </c>
      <c r="B109" s="88" t="s">
        <v>161</v>
      </c>
      <c r="C109" s="112">
        <f t="shared" si="1"/>
        <v>0</v>
      </c>
      <c r="D109" s="112">
        <f t="shared" si="1"/>
        <v>0</v>
      </c>
      <c r="E109" s="112">
        <f t="shared" si="1"/>
        <v>0</v>
      </c>
      <c r="F109" s="112">
        <f>SUM(C109:E109)</f>
        <v>0</v>
      </c>
    </row>
  </sheetData>
  <mergeCells count="86">
    <mergeCell ref="A104:A105"/>
    <mergeCell ref="C104:C105"/>
    <mergeCell ref="D104:D105"/>
    <mergeCell ref="E104:E105"/>
    <mergeCell ref="F104:F105"/>
    <mergeCell ref="A98:A99"/>
    <mergeCell ref="C98:C99"/>
    <mergeCell ref="D98:D99"/>
    <mergeCell ref="E98:E99"/>
    <mergeCell ref="F98:F99"/>
    <mergeCell ref="A92:A93"/>
    <mergeCell ref="C92:C93"/>
    <mergeCell ref="D92:D93"/>
    <mergeCell ref="E92:E93"/>
    <mergeCell ref="F92:F93"/>
    <mergeCell ref="A86:A87"/>
    <mergeCell ref="C86:C87"/>
    <mergeCell ref="D86:D87"/>
    <mergeCell ref="E86:E87"/>
    <mergeCell ref="F86:F87"/>
    <mergeCell ref="A80:A81"/>
    <mergeCell ref="C80:C81"/>
    <mergeCell ref="D80:D81"/>
    <mergeCell ref="E80:E81"/>
    <mergeCell ref="F80:F81"/>
    <mergeCell ref="A74:A75"/>
    <mergeCell ref="C74:C75"/>
    <mergeCell ref="D74:D75"/>
    <mergeCell ref="D27:D28"/>
    <mergeCell ref="A58:F58"/>
    <mergeCell ref="A62:A63"/>
    <mergeCell ref="C62:C63"/>
    <mergeCell ref="D62:D63"/>
    <mergeCell ref="E62:E63"/>
    <mergeCell ref="F62:F63"/>
    <mergeCell ref="A68:A69"/>
    <mergeCell ref="C68:C69"/>
    <mergeCell ref="D68:D69"/>
    <mergeCell ref="E68:E69"/>
    <mergeCell ref="E74:E75"/>
    <mergeCell ref="F74:F75"/>
    <mergeCell ref="F15:F16"/>
    <mergeCell ref="E15:E16"/>
    <mergeCell ref="D15:D16"/>
    <mergeCell ref="C15:C16"/>
    <mergeCell ref="A15:A16"/>
    <mergeCell ref="F68:F69"/>
    <mergeCell ref="A21:A22"/>
    <mergeCell ref="C21:C22"/>
    <mergeCell ref="D21:D22"/>
    <mergeCell ref="E21:E22"/>
    <mergeCell ref="F21:F22"/>
    <mergeCell ref="E27:E28"/>
    <mergeCell ref="F27:F28"/>
    <mergeCell ref="A5:F5"/>
    <mergeCell ref="D39:D40"/>
    <mergeCell ref="E39:E40"/>
    <mergeCell ref="F39:F40"/>
    <mergeCell ref="A33:A34"/>
    <mergeCell ref="C33:C34"/>
    <mergeCell ref="D33:D34"/>
    <mergeCell ref="E33:E34"/>
    <mergeCell ref="F33:F34"/>
    <mergeCell ref="A39:A40"/>
    <mergeCell ref="C39:C40"/>
    <mergeCell ref="F9:F10"/>
    <mergeCell ref="E9:E10"/>
    <mergeCell ref="D9:D10"/>
    <mergeCell ref="C9:C10"/>
    <mergeCell ref="A9:A10"/>
    <mergeCell ref="A1:F1"/>
    <mergeCell ref="A2:F2"/>
    <mergeCell ref="A3:F3"/>
    <mergeCell ref="A4:F4"/>
    <mergeCell ref="A51:A52"/>
    <mergeCell ref="C51:C52"/>
    <mergeCell ref="D51:D52"/>
    <mergeCell ref="E51:E52"/>
    <mergeCell ref="F51:F52"/>
    <mergeCell ref="A45:A46"/>
    <mergeCell ref="C45:C46"/>
    <mergeCell ref="D45:D46"/>
    <mergeCell ref="E45:E46"/>
    <mergeCell ref="F45:F46"/>
    <mergeCell ref="A27:A28"/>
    <mergeCell ref="C27:C28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09"/>
  <sheetViews>
    <sheetView workbookViewId="0">
      <selection activeCell="C106" sqref="C106"/>
    </sheetView>
  </sheetViews>
  <sheetFormatPr defaultRowHeight="12.75" x14ac:dyDescent="0.2"/>
  <cols>
    <col min="1" max="1" width="5.7109375" style="60" customWidth="1"/>
    <col min="2" max="2" width="24.42578125" style="60" customWidth="1"/>
    <col min="3" max="3" width="17" style="60" customWidth="1"/>
    <col min="4" max="4" width="16.42578125" style="60" customWidth="1"/>
    <col min="5" max="5" width="16.7109375" style="60" customWidth="1"/>
    <col min="6" max="6" width="17.7109375" style="60" customWidth="1"/>
    <col min="7" max="7" width="9.140625" style="60"/>
    <col min="8" max="8" width="9.7109375" style="60" customWidth="1"/>
    <col min="9" max="16384" width="9.140625" style="60"/>
  </cols>
  <sheetData>
    <row r="1" spans="1:8" ht="15.75" x14ac:dyDescent="0.2">
      <c r="A1" s="584" t="s">
        <v>140</v>
      </c>
      <c r="B1" s="584"/>
      <c r="C1" s="584"/>
      <c r="D1" s="584"/>
      <c r="E1" s="584"/>
      <c r="F1" s="584"/>
      <c r="G1" s="101"/>
      <c r="H1" s="101"/>
    </row>
    <row r="2" spans="1:8" ht="15.75" x14ac:dyDescent="0.2">
      <c r="A2" s="585" t="s">
        <v>141</v>
      </c>
      <c r="B2" s="585"/>
      <c r="C2" s="585"/>
      <c r="D2" s="585"/>
      <c r="E2" s="585"/>
      <c r="F2" s="585"/>
      <c r="G2" s="102"/>
      <c r="H2" s="102"/>
    </row>
    <row r="3" spans="1:8" ht="15.75" x14ac:dyDescent="0.2">
      <c r="A3" s="585" t="str">
        <f>'5.1'!A3:H3</f>
        <v>по состоянию на 30.06.2025</v>
      </c>
      <c r="B3" s="585"/>
      <c r="C3" s="585"/>
      <c r="D3" s="585"/>
      <c r="E3" s="585"/>
      <c r="F3" s="585"/>
      <c r="G3" s="102"/>
      <c r="H3" s="102"/>
    </row>
    <row r="4" spans="1:8" ht="15.75" x14ac:dyDescent="0.2">
      <c r="A4" s="585" t="s">
        <v>355</v>
      </c>
      <c r="B4" s="585"/>
      <c r="C4" s="585"/>
      <c r="D4" s="585"/>
      <c r="E4" s="585"/>
      <c r="F4" s="585"/>
      <c r="G4" s="102"/>
      <c r="H4" s="102"/>
    </row>
    <row r="5" spans="1:8" x14ac:dyDescent="0.2">
      <c r="A5" s="606" t="s">
        <v>1051</v>
      </c>
      <c r="B5" s="606"/>
      <c r="C5" s="606"/>
      <c r="D5" s="606"/>
      <c r="E5" s="606"/>
      <c r="F5" s="606"/>
    </row>
    <row r="6" spans="1:8" ht="13.5" thickBot="1" x14ac:dyDescent="0.25">
      <c r="A6" s="115"/>
      <c r="F6" s="74" t="s">
        <v>228</v>
      </c>
    </row>
    <row r="7" spans="1:8" ht="64.5" thickBot="1" x14ac:dyDescent="0.25">
      <c r="A7" s="290" t="s">
        <v>1</v>
      </c>
      <c r="B7" s="291" t="s">
        <v>3</v>
      </c>
      <c r="C7" s="291" t="s">
        <v>148</v>
      </c>
      <c r="D7" s="291" t="s">
        <v>149</v>
      </c>
      <c r="E7" s="291" t="s">
        <v>150</v>
      </c>
      <c r="F7" s="291" t="s">
        <v>151</v>
      </c>
    </row>
    <row r="8" spans="1:8" ht="13.5" thickBot="1" x14ac:dyDescent="0.25">
      <c r="A8" s="292">
        <v>1</v>
      </c>
      <c r="B8" s="293">
        <v>2</v>
      </c>
      <c r="C8" s="293">
        <v>3</v>
      </c>
      <c r="D8" s="293">
        <v>4</v>
      </c>
      <c r="E8" s="293">
        <v>5</v>
      </c>
      <c r="F8" s="293">
        <v>6</v>
      </c>
    </row>
    <row r="9" spans="1:8" ht="38.25" x14ac:dyDescent="0.2">
      <c r="A9" s="600">
        <v>1</v>
      </c>
      <c r="B9" s="109" t="s">
        <v>178</v>
      </c>
      <c r="C9" s="602">
        <v>702</v>
      </c>
      <c r="D9" s="602">
        <v>0</v>
      </c>
      <c r="E9" s="602">
        <v>0</v>
      </c>
      <c r="F9" s="602">
        <v>702</v>
      </c>
    </row>
    <row r="10" spans="1:8" ht="13.5" thickBot="1" x14ac:dyDescent="0.25">
      <c r="A10" s="601"/>
      <c r="B10" s="110" t="s">
        <v>157</v>
      </c>
      <c r="C10" s="603"/>
      <c r="D10" s="603"/>
      <c r="E10" s="603"/>
      <c r="F10" s="603"/>
    </row>
    <row r="11" spans="1:8" ht="51.75" thickBot="1" x14ac:dyDescent="0.25">
      <c r="A11" s="76">
        <v>2</v>
      </c>
      <c r="B11" s="78" t="s">
        <v>158</v>
      </c>
      <c r="C11" s="111">
        <v>702</v>
      </c>
      <c r="D11" s="111">
        <v>0</v>
      </c>
      <c r="E11" s="111">
        <v>0</v>
      </c>
      <c r="F11" s="111">
        <v>702</v>
      </c>
    </row>
    <row r="12" spans="1:8" ht="64.5" hidden="1" thickBot="1" x14ac:dyDescent="0.25">
      <c r="A12" s="76">
        <v>3</v>
      </c>
      <c r="B12" s="78" t="s">
        <v>159</v>
      </c>
      <c r="C12" s="112">
        <v>0</v>
      </c>
      <c r="D12" s="112">
        <v>0</v>
      </c>
      <c r="E12" s="112">
        <v>0</v>
      </c>
      <c r="F12" s="112">
        <v>0</v>
      </c>
    </row>
    <row r="13" spans="1:8" ht="64.5" hidden="1" thickBot="1" x14ac:dyDescent="0.25">
      <c r="A13" s="76">
        <v>4</v>
      </c>
      <c r="B13" s="78" t="s">
        <v>160</v>
      </c>
      <c r="C13" s="112">
        <v>0</v>
      </c>
      <c r="D13" s="112">
        <v>0</v>
      </c>
      <c r="E13" s="112">
        <v>0</v>
      </c>
      <c r="F13" s="112">
        <v>0</v>
      </c>
    </row>
    <row r="14" spans="1:8" ht="26.25" hidden="1" thickBot="1" x14ac:dyDescent="0.25">
      <c r="A14" s="76">
        <v>5</v>
      </c>
      <c r="B14" s="78" t="s">
        <v>161</v>
      </c>
      <c r="C14" s="112">
        <v>0</v>
      </c>
      <c r="D14" s="112">
        <v>0</v>
      </c>
      <c r="E14" s="112">
        <v>0</v>
      </c>
      <c r="F14" s="112">
        <v>0</v>
      </c>
    </row>
    <row r="15" spans="1:8" ht="25.5" x14ac:dyDescent="0.2">
      <c r="A15" s="600">
        <v>6</v>
      </c>
      <c r="B15" s="109" t="s">
        <v>226</v>
      </c>
      <c r="C15" s="602">
        <v>6633</v>
      </c>
      <c r="D15" s="602">
        <v>0</v>
      </c>
      <c r="E15" s="602">
        <v>0</v>
      </c>
      <c r="F15" s="602">
        <v>6633</v>
      </c>
    </row>
    <row r="16" spans="1:8" ht="13.5" thickBot="1" x14ac:dyDescent="0.25">
      <c r="A16" s="601"/>
      <c r="B16" s="110" t="s">
        <v>157</v>
      </c>
      <c r="C16" s="603"/>
      <c r="D16" s="603"/>
      <c r="E16" s="603"/>
      <c r="F16" s="603"/>
    </row>
    <row r="17" spans="1:6" ht="51.75" thickBot="1" x14ac:dyDescent="0.25">
      <c r="A17" s="76">
        <v>7</v>
      </c>
      <c r="B17" s="78" t="s">
        <v>158</v>
      </c>
      <c r="C17" s="111">
        <v>6633</v>
      </c>
      <c r="D17" s="111">
        <v>0</v>
      </c>
      <c r="E17" s="111">
        <v>0</v>
      </c>
      <c r="F17" s="111">
        <v>6633</v>
      </c>
    </row>
    <row r="18" spans="1:6" ht="64.5" hidden="1" thickBot="1" x14ac:dyDescent="0.25">
      <c r="A18" s="76">
        <v>8</v>
      </c>
      <c r="B18" s="78" t="s">
        <v>159</v>
      </c>
      <c r="C18" s="112">
        <v>0</v>
      </c>
      <c r="D18" s="112">
        <v>0</v>
      </c>
      <c r="E18" s="112">
        <v>0</v>
      </c>
      <c r="F18" s="112">
        <v>0</v>
      </c>
    </row>
    <row r="19" spans="1:6" ht="64.5" hidden="1" thickBot="1" x14ac:dyDescent="0.25">
      <c r="A19" s="76">
        <v>9</v>
      </c>
      <c r="B19" s="78" t="s">
        <v>160</v>
      </c>
      <c r="C19" s="112">
        <v>0</v>
      </c>
      <c r="D19" s="112">
        <v>0</v>
      </c>
      <c r="E19" s="112">
        <v>0</v>
      </c>
      <c r="F19" s="112">
        <v>0</v>
      </c>
    </row>
    <row r="20" spans="1:6" ht="26.25" hidden="1" thickBot="1" x14ac:dyDescent="0.25">
      <c r="A20" s="76">
        <v>10</v>
      </c>
      <c r="B20" s="78" t="s">
        <v>161</v>
      </c>
      <c r="C20" s="112">
        <v>0</v>
      </c>
      <c r="D20" s="112">
        <v>0</v>
      </c>
      <c r="E20" s="112">
        <v>0</v>
      </c>
      <c r="F20" s="112">
        <v>0</v>
      </c>
    </row>
    <row r="21" spans="1:6" ht="25.5" x14ac:dyDescent="0.2">
      <c r="A21" s="600">
        <v>11</v>
      </c>
      <c r="B21" s="109" t="s">
        <v>175</v>
      </c>
      <c r="C21" s="602">
        <v>-302</v>
      </c>
      <c r="D21" s="602">
        <v>0</v>
      </c>
      <c r="E21" s="602">
        <v>0</v>
      </c>
      <c r="F21" s="602">
        <v>-302</v>
      </c>
    </row>
    <row r="22" spans="1:6" ht="13.5" thickBot="1" x14ac:dyDescent="0.25">
      <c r="A22" s="601"/>
      <c r="B22" s="110" t="s">
        <v>157</v>
      </c>
      <c r="C22" s="603"/>
      <c r="D22" s="603"/>
      <c r="E22" s="603"/>
      <c r="F22" s="603"/>
    </row>
    <row r="23" spans="1:6" ht="51.75" thickBot="1" x14ac:dyDescent="0.25">
      <c r="A23" s="76">
        <v>12</v>
      </c>
      <c r="B23" s="78" t="s">
        <v>158</v>
      </c>
      <c r="C23" s="111">
        <v>-302</v>
      </c>
      <c r="D23" s="111">
        <v>0</v>
      </c>
      <c r="E23" s="111">
        <v>0</v>
      </c>
      <c r="F23" s="111">
        <v>-302</v>
      </c>
    </row>
    <row r="24" spans="1:6" ht="64.5" hidden="1" thickBot="1" x14ac:dyDescent="0.25">
      <c r="A24" s="76">
        <v>13</v>
      </c>
      <c r="B24" s="78" t="s">
        <v>159</v>
      </c>
      <c r="C24" s="111">
        <v>0</v>
      </c>
      <c r="D24" s="111">
        <v>0</v>
      </c>
      <c r="E24" s="111">
        <v>0</v>
      </c>
      <c r="F24" s="111">
        <v>0</v>
      </c>
    </row>
    <row r="25" spans="1:6" ht="64.5" hidden="1" thickBot="1" x14ac:dyDescent="0.25">
      <c r="A25" s="76">
        <v>14</v>
      </c>
      <c r="B25" s="78" t="s">
        <v>160</v>
      </c>
      <c r="C25" s="112">
        <v>0</v>
      </c>
      <c r="D25" s="112">
        <v>0</v>
      </c>
      <c r="E25" s="112">
        <v>0</v>
      </c>
      <c r="F25" s="112">
        <v>0</v>
      </c>
    </row>
    <row r="26" spans="1:6" ht="26.25" hidden="1" thickBot="1" x14ac:dyDescent="0.25">
      <c r="A26" s="76">
        <v>15</v>
      </c>
      <c r="B26" s="78" t="s">
        <v>161</v>
      </c>
      <c r="C26" s="112">
        <v>0</v>
      </c>
      <c r="D26" s="112">
        <v>0</v>
      </c>
      <c r="E26" s="112">
        <v>0</v>
      </c>
      <c r="F26" s="112">
        <v>0</v>
      </c>
    </row>
    <row r="27" spans="1:6" ht="25.5" hidden="1" x14ac:dyDescent="0.2">
      <c r="A27" s="600">
        <v>16</v>
      </c>
      <c r="B27" s="109" t="s">
        <v>176</v>
      </c>
      <c r="C27" s="602">
        <v>0</v>
      </c>
      <c r="D27" s="602">
        <v>0</v>
      </c>
      <c r="E27" s="602">
        <v>0</v>
      </c>
      <c r="F27" s="602">
        <v>0</v>
      </c>
    </row>
    <row r="28" spans="1:6" ht="13.5" hidden="1" thickBot="1" x14ac:dyDescent="0.25">
      <c r="A28" s="601"/>
      <c r="B28" s="110" t="s">
        <v>157</v>
      </c>
      <c r="C28" s="603"/>
      <c r="D28" s="603"/>
      <c r="E28" s="603"/>
      <c r="F28" s="603"/>
    </row>
    <row r="29" spans="1:6" ht="51.75" hidden="1" thickBot="1" x14ac:dyDescent="0.25">
      <c r="A29" s="76">
        <v>17</v>
      </c>
      <c r="B29" s="78" t="s">
        <v>158</v>
      </c>
      <c r="C29" s="112">
        <v>0</v>
      </c>
      <c r="D29" s="112">
        <v>0</v>
      </c>
      <c r="E29" s="112">
        <v>0</v>
      </c>
      <c r="F29" s="112">
        <v>0</v>
      </c>
    </row>
    <row r="30" spans="1:6" ht="64.5" hidden="1" thickBot="1" x14ac:dyDescent="0.25">
      <c r="A30" s="76">
        <v>18</v>
      </c>
      <c r="B30" s="78" t="s">
        <v>159</v>
      </c>
      <c r="C30" s="112">
        <v>0</v>
      </c>
      <c r="D30" s="112">
        <v>0</v>
      </c>
      <c r="E30" s="112">
        <v>0</v>
      </c>
      <c r="F30" s="112">
        <v>0</v>
      </c>
    </row>
    <row r="31" spans="1:6" ht="64.5" hidden="1" thickBot="1" x14ac:dyDescent="0.25">
      <c r="A31" s="76">
        <v>19</v>
      </c>
      <c r="B31" s="78" t="s">
        <v>160</v>
      </c>
      <c r="C31" s="112">
        <v>0</v>
      </c>
      <c r="D31" s="112">
        <v>0</v>
      </c>
      <c r="E31" s="112">
        <v>0</v>
      </c>
      <c r="F31" s="112">
        <v>0</v>
      </c>
    </row>
    <row r="32" spans="1:6" ht="26.25" hidden="1" thickBot="1" x14ac:dyDescent="0.25">
      <c r="A32" s="76">
        <v>20</v>
      </c>
      <c r="B32" s="78" t="s">
        <v>161</v>
      </c>
      <c r="C32" s="112">
        <v>0</v>
      </c>
      <c r="D32" s="112">
        <v>0</v>
      </c>
      <c r="E32" s="112">
        <v>0</v>
      </c>
      <c r="F32" s="112">
        <v>0</v>
      </c>
    </row>
    <row r="33" spans="1:6" ht="63.75" hidden="1" x14ac:dyDescent="0.2">
      <c r="A33" s="600">
        <v>21</v>
      </c>
      <c r="B33" s="109" t="s">
        <v>162</v>
      </c>
      <c r="C33" s="602">
        <v>0</v>
      </c>
      <c r="D33" s="602">
        <v>0</v>
      </c>
      <c r="E33" s="602">
        <v>0</v>
      </c>
      <c r="F33" s="602">
        <v>0</v>
      </c>
    </row>
    <row r="34" spans="1:6" ht="13.5" hidden="1" thickBot="1" x14ac:dyDescent="0.25">
      <c r="A34" s="601"/>
      <c r="B34" s="110" t="s">
        <v>157</v>
      </c>
      <c r="C34" s="603"/>
      <c r="D34" s="603"/>
      <c r="E34" s="603"/>
      <c r="F34" s="603"/>
    </row>
    <row r="35" spans="1:6" ht="51.75" hidden="1" thickBot="1" x14ac:dyDescent="0.25">
      <c r="A35" s="76">
        <v>22</v>
      </c>
      <c r="B35" s="78" t="s">
        <v>158</v>
      </c>
      <c r="C35" s="112">
        <v>0</v>
      </c>
      <c r="D35" s="112">
        <v>0</v>
      </c>
      <c r="E35" s="112">
        <v>0</v>
      </c>
      <c r="F35" s="112">
        <v>0</v>
      </c>
    </row>
    <row r="36" spans="1:6" ht="64.5" hidden="1" thickBot="1" x14ac:dyDescent="0.25">
      <c r="A36" s="76">
        <v>23</v>
      </c>
      <c r="B36" s="78" t="s">
        <v>159</v>
      </c>
      <c r="C36" s="112">
        <v>0</v>
      </c>
      <c r="D36" s="112">
        <v>0</v>
      </c>
      <c r="E36" s="112">
        <v>0</v>
      </c>
      <c r="F36" s="112">
        <v>0</v>
      </c>
    </row>
    <row r="37" spans="1:6" ht="64.5" hidden="1" thickBot="1" x14ac:dyDescent="0.25">
      <c r="A37" s="76">
        <v>24</v>
      </c>
      <c r="B37" s="78" t="s">
        <v>160</v>
      </c>
      <c r="C37" s="112">
        <v>0</v>
      </c>
      <c r="D37" s="112">
        <v>0</v>
      </c>
      <c r="E37" s="112">
        <v>0</v>
      </c>
      <c r="F37" s="112">
        <v>0</v>
      </c>
    </row>
    <row r="38" spans="1:6" ht="26.25" hidden="1" thickBot="1" x14ac:dyDescent="0.25">
      <c r="A38" s="76">
        <v>25</v>
      </c>
      <c r="B38" s="78" t="s">
        <v>161</v>
      </c>
      <c r="C38" s="112">
        <v>0</v>
      </c>
      <c r="D38" s="112">
        <v>0</v>
      </c>
      <c r="E38" s="112">
        <v>0</v>
      </c>
      <c r="F38" s="112">
        <v>0</v>
      </c>
    </row>
    <row r="39" spans="1:6" ht="38.25" hidden="1" x14ac:dyDescent="0.2">
      <c r="A39" s="600">
        <v>26</v>
      </c>
      <c r="B39" s="109" t="s">
        <v>163</v>
      </c>
      <c r="C39" s="602">
        <v>0</v>
      </c>
      <c r="D39" s="602">
        <v>0</v>
      </c>
      <c r="E39" s="602">
        <v>0</v>
      </c>
      <c r="F39" s="602">
        <v>0</v>
      </c>
    </row>
    <row r="40" spans="1:6" ht="13.5" hidden="1" thickBot="1" x14ac:dyDescent="0.25">
      <c r="A40" s="601"/>
      <c r="B40" s="110" t="s">
        <v>157</v>
      </c>
      <c r="C40" s="603"/>
      <c r="D40" s="603"/>
      <c r="E40" s="603"/>
      <c r="F40" s="603"/>
    </row>
    <row r="41" spans="1:6" ht="51.75" hidden="1" thickBot="1" x14ac:dyDescent="0.25">
      <c r="A41" s="76">
        <v>27</v>
      </c>
      <c r="B41" s="78" t="s">
        <v>158</v>
      </c>
      <c r="C41" s="112">
        <v>0</v>
      </c>
      <c r="D41" s="112">
        <v>0</v>
      </c>
      <c r="E41" s="112">
        <v>0</v>
      </c>
      <c r="F41" s="112">
        <v>0</v>
      </c>
    </row>
    <row r="42" spans="1:6" ht="64.5" hidden="1" thickBot="1" x14ac:dyDescent="0.25">
      <c r="A42" s="76">
        <v>28</v>
      </c>
      <c r="B42" s="78" t="s">
        <v>159</v>
      </c>
      <c r="C42" s="112">
        <v>0</v>
      </c>
      <c r="D42" s="112">
        <v>0</v>
      </c>
      <c r="E42" s="112">
        <v>0</v>
      </c>
      <c r="F42" s="112">
        <v>0</v>
      </c>
    </row>
    <row r="43" spans="1:6" ht="64.5" hidden="1" thickBot="1" x14ac:dyDescent="0.25">
      <c r="A43" s="76">
        <v>29</v>
      </c>
      <c r="B43" s="78" t="s">
        <v>160</v>
      </c>
      <c r="C43" s="112">
        <v>0</v>
      </c>
      <c r="D43" s="112">
        <v>0</v>
      </c>
      <c r="E43" s="112">
        <v>0</v>
      </c>
      <c r="F43" s="112">
        <v>0</v>
      </c>
    </row>
    <row r="44" spans="1:6" ht="26.25" hidden="1" thickBot="1" x14ac:dyDescent="0.25">
      <c r="A44" s="76">
        <v>30</v>
      </c>
      <c r="B44" s="78" t="s">
        <v>161</v>
      </c>
      <c r="C44" s="112">
        <v>0</v>
      </c>
      <c r="D44" s="112">
        <v>0</v>
      </c>
      <c r="E44" s="112">
        <v>0</v>
      </c>
      <c r="F44" s="112">
        <v>0</v>
      </c>
    </row>
    <row r="45" spans="1:6" hidden="1" x14ac:dyDescent="0.2">
      <c r="A45" s="600">
        <v>31</v>
      </c>
      <c r="B45" s="109" t="s">
        <v>164</v>
      </c>
      <c r="C45" s="602">
        <v>0</v>
      </c>
      <c r="D45" s="602">
        <v>0</v>
      </c>
      <c r="E45" s="602">
        <v>0</v>
      </c>
      <c r="F45" s="602">
        <v>0</v>
      </c>
    </row>
    <row r="46" spans="1:6" ht="13.5" hidden="1" thickBot="1" x14ac:dyDescent="0.25">
      <c r="A46" s="601"/>
      <c r="B46" s="110" t="s">
        <v>157</v>
      </c>
      <c r="C46" s="603"/>
      <c r="D46" s="603"/>
      <c r="E46" s="603"/>
      <c r="F46" s="603"/>
    </row>
    <row r="47" spans="1:6" ht="51.75" hidden="1" thickBot="1" x14ac:dyDescent="0.25">
      <c r="A47" s="76">
        <v>32</v>
      </c>
      <c r="B47" s="78" t="s">
        <v>158</v>
      </c>
      <c r="C47" s="112">
        <v>0</v>
      </c>
      <c r="D47" s="112">
        <v>0</v>
      </c>
      <c r="E47" s="112">
        <v>0</v>
      </c>
      <c r="F47" s="112">
        <v>0</v>
      </c>
    </row>
    <row r="48" spans="1:6" ht="64.5" hidden="1" thickBot="1" x14ac:dyDescent="0.25">
      <c r="A48" s="76">
        <v>33</v>
      </c>
      <c r="B48" s="78" t="s">
        <v>159</v>
      </c>
      <c r="C48" s="112">
        <v>0</v>
      </c>
      <c r="D48" s="112">
        <v>0</v>
      </c>
      <c r="E48" s="112">
        <v>0</v>
      </c>
      <c r="F48" s="112">
        <v>0</v>
      </c>
    </row>
    <row r="49" spans="1:6" ht="64.5" hidden="1" thickBot="1" x14ac:dyDescent="0.25">
      <c r="A49" s="76">
        <v>34</v>
      </c>
      <c r="B49" s="78" t="s">
        <v>160</v>
      </c>
      <c r="C49" s="112">
        <v>0</v>
      </c>
      <c r="D49" s="112">
        <v>0</v>
      </c>
      <c r="E49" s="112">
        <v>0</v>
      </c>
      <c r="F49" s="112">
        <v>0</v>
      </c>
    </row>
    <row r="50" spans="1:6" ht="26.25" hidden="1" thickBot="1" x14ac:dyDescent="0.25">
      <c r="A50" s="76">
        <v>35</v>
      </c>
      <c r="B50" s="78" t="s">
        <v>161</v>
      </c>
      <c r="C50" s="112">
        <v>0</v>
      </c>
      <c r="D50" s="112">
        <v>0</v>
      </c>
      <c r="E50" s="112">
        <v>0</v>
      </c>
      <c r="F50" s="112">
        <v>0</v>
      </c>
    </row>
    <row r="51" spans="1:6" ht="38.25" x14ac:dyDescent="0.2">
      <c r="A51" s="600">
        <v>36</v>
      </c>
      <c r="B51" s="109" t="s">
        <v>179</v>
      </c>
      <c r="C51" s="602">
        <v>7033</v>
      </c>
      <c r="D51" s="602">
        <v>0</v>
      </c>
      <c r="E51" s="602">
        <v>0</v>
      </c>
      <c r="F51" s="602">
        <v>7033</v>
      </c>
    </row>
    <row r="52" spans="1:6" ht="13.5" thickBot="1" x14ac:dyDescent="0.25">
      <c r="A52" s="601"/>
      <c r="B52" s="110" t="s">
        <v>157</v>
      </c>
      <c r="C52" s="603"/>
      <c r="D52" s="603"/>
      <c r="E52" s="603"/>
      <c r="F52" s="603"/>
    </row>
    <row r="53" spans="1:6" ht="51.75" thickBot="1" x14ac:dyDescent="0.25">
      <c r="A53" s="76">
        <v>37</v>
      </c>
      <c r="B53" s="78" t="s">
        <v>158</v>
      </c>
      <c r="C53" s="111">
        <v>7033</v>
      </c>
      <c r="D53" s="111">
        <v>0</v>
      </c>
      <c r="E53" s="111">
        <v>0</v>
      </c>
      <c r="F53" s="111">
        <v>7033</v>
      </c>
    </row>
    <row r="54" spans="1:6" ht="64.5" hidden="1" thickBot="1" x14ac:dyDescent="0.25">
      <c r="A54" s="76">
        <v>38</v>
      </c>
      <c r="B54" s="78" t="s">
        <v>159</v>
      </c>
      <c r="C54" s="112">
        <f t="shared" ref="C54:E56" si="0">C48+C36+C24+C18+C12</f>
        <v>0</v>
      </c>
      <c r="D54" s="112">
        <f t="shared" si="0"/>
        <v>0</v>
      </c>
      <c r="E54" s="112">
        <f t="shared" si="0"/>
        <v>0</v>
      </c>
      <c r="F54" s="112">
        <f>SUM(C54:E54)</f>
        <v>0</v>
      </c>
    </row>
    <row r="55" spans="1:6" ht="64.5" hidden="1" thickBot="1" x14ac:dyDescent="0.25">
      <c r="A55" s="76">
        <v>39</v>
      </c>
      <c r="B55" s="78" t="s">
        <v>160</v>
      </c>
      <c r="C55" s="112">
        <f t="shared" si="0"/>
        <v>0</v>
      </c>
      <c r="D55" s="112">
        <f t="shared" si="0"/>
        <v>0</v>
      </c>
      <c r="E55" s="112">
        <f t="shared" si="0"/>
        <v>0</v>
      </c>
      <c r="F55" s="112">
        <f>SUM(C55:E55)</f>
        <v>0</v>
      </c>
    </row>
    <row r="56" spans="1:6" ht="26.25" hidden="1" thickBot="1" x14ac:dyDescent="0.25">
      <c r="A56" s="76">
        <v>40</v>
      </c>
      <c r="B56" s="78" t="s">
        <v>161</v>
      </c>
      <c r="C56" s="112">
        <f t="shared" si="0"/>
        <v>0</v>
      </c>
      <c r="D56" s="112">
        <f t="shared" si="0"/>
        <v>0</v>
      </c>
      <c r="E56" s="112">
        <f t="shared" si="0"/>
        <v>0</v>
      </c>
      <c r="F56" s="112">
        <f>SUM(C56:E56)</f>
        <v>0</v>
      </c>
    </row>
    <row r="57" spans="1:6" s="100" customFormat="1" x14ac:dyDescent="0.2">
      <c r="C57" s="99">
        <f>C51-'5.1'!D11</f>
        <v>0</v>
      </c>
      <c r="E57" s="99">
        <f>E56-'5.1'!D13</f>
        <v>0</v>
      </c>
      <c r="F57" s="99">
        <f>F51-'5.1'!D14</f>
        <v>0</v>
      </c>
    </row>
    <row r="58" spans="1:6" x14ac:dyDescent="0.2">
      <c r="A58" s="606" t="s">
        <v>357</v>
      </c>
      <c r="B58" s="606"/>
      <c r="C58" s="606"/>
      <c r="D58" s="606"/>
      <c r="E58" s="606"/>
      <c r="F58" s="606"/>
    </row>
    <row r="59" spans="1:6" ht="13.5" thickBot="1" x14ac:dyDescent="0.25">
      <c r="A59" s="115"/>
      <c r="F59" s="74" t="s">
        <v>228</v>
      </c>
    </row>
    <row r="60" spans="1:6" ht="64.5" thickBot="1" x14ac:dyDescent="0.25">
      <c r="A60" s="290" t="s">
        <v>1</v>
      </c>
      <c r="B60" s="291" t="s">
        <v>3</v>
      </c>
      <c r="C60" s="291" t="s">
        <v>148</v>
      </c>
      <c r="D60" s="291" t="s">
        <v>149</v>
      </c>
      <c r="E60" s="291" t="s">
        <v>150</v>
      </c>
      <c r="F60" s="291" t="s">
        <v>151</v>
      </c>
    </row>
    <row r="61" spans="1:6" ht="13.5" thickBot="1" x14ac:dyDescent="0.25">
      <c r="A61" s="292">
        <v>1</v>
      </c>
      <c r="B61" s="293">
        <v>2</v>
      </c>
      <c r="C61" s="293">
        <v>3</v>
      </c>
      <c r="D61" s="293">
        <v>4</v>
      </c>
      <c r="E61" s="293">
        <v>5</v>
      </c>
      <c r="F61" s="293">
        <v>6</v>
      </c>
    </row>
    <row r="62" spans="1:6" ht="38.25" x14ac:dyDescent="0.2">
      <c r="A62" s="600">
        <v>1</v>
      </c>
      <c r="B62" s="109" t="s">
        <v>178</v>
      </c>
      <c r="C62" s="602">
        <v>15572</v>
      </c>
      <c r="D62" s="602">
        <v>0</v>
      </c>
      <c r="E62" s="602">
        <v>0</v>
      </c>
      <c r="F62" s="602">
        <v>15572</v>
      </c>
    </row>
    <row r="63" spans="1:6" ht="13.5" thickBot="1" x14ac:dyDescent="0.25">
      <c r="A63" s="601"/>
      <c r="B63" s="110" t="s">
        <v>157</v>
      </c>
      <c r="C63" s="603"/>
      <c r="D63" s="603"/>
      <c r="E63" s="603"/>
      <c r="F63" s="603"/>
    </row>
    <row r="64" spans="1:6" ht="51.75" thickBot="1" x14ac:dyDescent="0.25">
      <c r="A64" s="76">
        <v>2</v>
      </c>
      <c r="B64" s="78" t="s">
        <v>158</v>
      </c>
      <c r="C64" s="111">
        <v>15572</v>
      </c>
      <c r="D64" s="111">
        <v>0</v>
      </c>
      <c r="E64" s="111">
        <v>0</v>
      </c>
      <c r="F64" s="111">
        <v>15572</v>
      </c>
    </row>
    <row r="65" spans="1:6" ht="64.5" hidden="1" thickBot="1" x14ac:dyDescent="0.25">
      <c r="A65" s="76">
        <v>3</v>
      </c>
      <c r="B65" s="78" t="s">
        <v>159</v>
      </c>
      <c r="C65" s="112">
        <v>0</v>
      </c>
      <c r="D65" s="112">
        <v>0</v>
      </c>
      <c r="E65" s="112">
        <v>0</v>
      </c>
      <c r="F65" s="112">
        <v>0</v>
      </c>
    </row>
    <row r="66" spans="1:6" ht="64.5" hidden="1" thickBot="1" x14ac:dyDescent="0.25">
      <c r="A66" s="76">
        <v>4</v>
      </c>
      <c r="B66" s="78" t="s">
        <v>160</v>
      </c>
      <c r="C66" s="112">
        <v>0</v>
      </c>
      <c r="D66" s="112">
        <v>0</v>
      </c>
      <c r="E66" s="112">
        <v>0</v>
      </c>
      <c r="F66" s="112">
        <v>0</v>
      </c>
    </row>
    <row r="67" spans="1:6" ht="26.25" hidden="1" thickBot="1" x14ac:dyDescent="0.25">
      <c r="A67" s="76">
        <v>5</v>
      </c>
      <c r="B67" s="78" t="s">
        <v>161</v>
      </c>
      <c r="C67" s="112">
        <v>0</v>
      </c>
      <c r="D67" s="112">
        <v>0</v>
      </c>
      <c r="E67" s="112">
        <v>0</v>
      </c>
      <c r="F67" s="112">
        <v>0</v>
      </c>
    </row>
    <row r="68" spans="1:6" ht="25.5" x14ac:dyDescent="0.2">
      <c r="A68" s="600">
        <v>6</v>
      </c>
      <c r="B68" s="109" t="s">
        <v>226</v>
      </c>
      <c r="C68" s="602">
        <v>266612</v>
      </c>
      <c r="D68" s="602">
        <v>0</v>
      </c>
      <c r="E68" s="602">
        <v>0</v>
      </c>
      <c r="F68" s="602">
        <v>266612</v>
      </c>
    </row>
    <row r="69" spans="1:6" ht="13.5" thickBot="1" x14ac:dyDescent="0.25">
      <c r="A69" s="601"/>
      <c r="B69" s="110" t="s">
        <v>157</v>
      </c>
      <c r="C69" s="603"/>
      <c r="D69" s="603"/>
      <c r="E69" s="603"/>
      <c r="F69" s="603"/>
    </row>
    <row r="70" spans="1:6" ht="51.75" thickBot="1" x14ac:dyDescent="0.25">
      <c r="A70" s="76">
        <v>7</v>
      </c>
      <c r="B70" s="78" t="s">
        <v>158</v>
      </c>
      <c r="C70" s="111">
        <v>266612</v>
      </c>
      <c r="D70" s="111">
        <v>0</v>
      </c>
      <c r="E70" s="111">
        <v>0</v>
      </c>
      <c r="F70" s="111">
        <v>266612</v>
      </c>
    </row>
    <row r="71" spans="1:6" ht="64.5" hidden="1" thickBot="1" x14ac:dyDescent="0.25">
      <c r="A71" s="76">
        <v>8</v>
      </c>
      <c r="B71" s="78" t="s">
        <v>159</v>
      </c>
      <c r="C71" s="112">
        <v>0</v>
      </c>
      <c r="D71" s="112">
        <v>0</v>
      </c>
      <c r="E71" s="112">
        <v>0</v>
      </c>
      <c r="F71" s="112">
        <v>0</v>
      </c>
    </row>
    <row r="72" spans="1:6" ht="64.5" hidden="1" thickBot="1" x14ac:dyDescent="0.25">
      <c r="A72" s="76">
        <v>9</v>
      </c>
      <c r="B72" s="78" t="s">
        <v>160</v>
      </c>
      <c r="C72" s="112">
        <v>0</v>
      </c>
      <c r="D72" s="112">
        <v>0</v>
      </c>
      <c r="E72" s="112">
        <v>0</v>
      </c>
      <c r="F72" s="112">
        <v>0</v>
      </c>
    </row>
    <row r="73" spans="1:6" ht="26.25" hidden="1" thickBot="1" x14ac:dyDescent="0.25">
      <c r="A73" s="76">
        <v>10</v>
      </c>
      <c r="B73" s="78" t="s">
        <v>161</v>
      </c>
      <c r="C73" s="112">
        <v>0</v>
      </c>
      <c r="D73" s="112">
        <v>0</v>
      </c>
      <c r="E73" s="112">
        <v>0</v>
      </c>
      <c r="F73" s="112">
        <v>0</v>
      </c>
    </row>
    <row r="74" spans="1:6" ht="25.5" x14ac:dyDescent="0.2">
      <c r="A74" s="600">
        <v>11</v>
      </c>
      <c r="B74" s="109" t="s">
        <v>175</v>
      </c>
      <c r="C74" s="602">
        <v>-281482</v>
      </c>
      <c r="D74" s="602">
        <v>0</v>
      </c>
      <c r="E74" s="602">
        <v>0</v>
      </c>
      <c r="F74" s="602">
        <v>-281482</v>
      </c>
    </row>
    <row r="75" spans="1:6" ht="13.5" thickBot="1" x14ac:dyDescent="0.25">
      <c r="A75" s="601"/>
      <c r="B75" s="110" t="s">
        <v>157</v>
      </c>
      <c r="C75" s="603"/>
      <c r="D75" s="603"/>
      <c r="E75" s="603"/>
      <c r="F75" s="603"/>
    </row>
    <row r="76" spans="1:6" ht="51.75" thickBot="1" x14ac:dyDescent="0.25">
      <c r="A76" s="76">
        <v>12</v>
      </c>
      <c r="B76" s="78" t="s">
        <v>158</v>
      </c>
      <c r="C76" s="111">
        <v>-281482</v>
      </c>
      <c r="D76" s="111">
        <v>0</v>
      </c>
      <c r="E76" s="111">
        <v>0</v>
      </c>
      <c r="F76" s="111">
        <v>-281482</v>
      </c>
    </row>
    <row r="77" spans="1:6" ht="64.5" hidden="1" thickBot="1" x14ac:dyDescent="0.25">
      <c r="A77" s="76">
        <v>13</v>
      </c>
      <c r="B77" s="78" t="s">
        <v>159</v>
      </c>
      <c r="C77" s="112">
        <v>0</v>
      </c>
      <c r="D77" s="112">
        <v>0</v>
      </c>
      <c r="E77" s="112">
        <v>0</v>
      </c>
      <c r="F77" s="112">
        <v>0</v>
      </c>
    </row>
    <row r="78" spans="1:6" ht="64.5" hidden="1" thickBot="1" x14ac:dyDescent="0.25">
      <c r="A78" s="76">
        <v>14</v>
      </c>
      <c r="B78" s="78" t="s">
        <v>160</v>
      </c>
      <c r="C78" s="112">
        <v>0</v>
      </c>
      <c r="D78" s="112">
        <v>0</v>
      </c>
      <c r="E78" s="112">
        <v>0</v>
      </c>
      <c r="F78" s="112">
        <v>0</v>
      </c>
    </row>
    <row r="79" spans="1:6" ht="26.25" hidden="1" thickBot="1" x14ac:dyDescent="0.25">
      <c r="A79" s="76">
        <v>15</v>
      </c>
      <c r="B79" s="78" t="s">
        <v>161</v>
      </c>
      <c r="C79" s="112">
        <v>0</v>
      </c>
      <c r="D79" s="112">
        <v>0</v>
      </c>
      <c r="E79" s="112">
        <v>0</v>
      </c>
      <c r="F79" s="112">
        <v>0</v>
      </c>
    </row>
    <row r="80" spans="1:6" ht="25.5" hidden="1" x14ac:dyDescent="0.2">
      <c r="A80" s="600">
        <v>16</v>
      </c>
      <c r="B80" s="109" t="s">
        <v>176</v>
      </c>
      <c r="C80" s="602">
        <v>0</v>
      </c>
      <c r="D80" s="602">
        <v>0</v>
      </c>
      <c r="E80" s="602">
        <v>0</v>
      </c>
      <c r="F80" s="602">
        <v>0</v>
      </c>
    </row>
    <row r="81" spans="1:6" ht="13.5" hidden="1" thickBot="1" x14ac:dyDescent="0.25">
      <c r="A81" s="601"/>
      <c r="B81" s="110" t="s">
        <v>157</v>
      </c>
      <c r="C81" s="603"/>
      <c r="D81" s="603"/>
      <c r="E81" s="603"/>
      <c r="F81" s="603"/>
    </row>
    <row r="82" spans="1:6" ht="51.75" hidden="1" thickBot="1" x14ac:dyDescent="0.25">
      <c r="A82" s="76">
        <v>17</v>
      </c>
      <c r="B82" s="78" t="s">
        <v>158</v>
      </c>
      <c r="C82" s="112">
        <v>0</v>
      </c>
      <c r="D82" s="112">
        <v>0</v>
      </c>
      <c r="E82" s="112">
        <v>0</v>
      </c>
      <c r="F82" s="112">
        <v>0</v>
      </c>
    </row>
    <row r="83" spans="1:6" ht="64.5" hidden="1" thickBot="1" x14ac:dyDescent="0.25">
      <c r="A83" s="76">
        <v>18</v>
      </c>
      <c r="B83" s="78" t="s">
        <v>159</v>
      </c>
      <c r="C83" s="112">
        <v>0</v>
      </c>
      <c r="D83" s="112">
        <v>0</v>
      </c>
      <c r="E83" s="112">
        <v>0</v>
      </c>
      <c r="F83" s="112">
        <v>0</v>
      </c>
    </row>
    <row r="84" spans="1:6" ht="64.5" hidden="1" thickBot="1" x14ac:dyDescent="0.25">
      <c r="A84" s="76">
        <v>19</v>
      </c>
      <c r="B84" s="78" t="s">
        <v>160</v>
      </c>
      <c r="C84" s="112">
        <v>0</v>
      </c>
      <c r="D84" s="112">
        <v>0</v>
      </c>
      <c r="E84" s="112">
        <v>0</v>
      </c>
      <c r="F84" s="112">
        <v>0</v>
      </c>
    </row>
    <row r="85" spans="1:6" ht="26.25" hidden="1" thickBot="1" x14ac:dyDescent="0.25">
      <c r="A85" s="76">
        <v>20</v>
      </c>
      <c r="B85" s="78" t="s">
        <v>161</v>
      </c>
      <c r="C85" s="112">
        <v>0</v>
      </c>
      <c r="D85" s="112">
        <v>0</v>
      </c>
      <c r="E85" s="112">
        <v>0</v>
      </c>
      <c r="F85" s="112">
        <v>0</v>
      </c>
    </row>
    <row r="86" spans="1:6" ht="63.75" hidden="1" x14ac:dyDescent="0.2">
      <c r="A86" s="600">
        <v>21</v>
      </c>
      <c r="B86" s="109" t="s">
        <v>162</v>
      </c>
      <c r="C86" s="602">
        <v>0</v>
      </c>
      <c r="D86" s="602">
        <v>0</v>
      </c>
      <c r="E86" s="602">
        <v>0</v>
      </c>
      <c r="F86" s="602">
        <v>0</v>
      </c>
    </row>
    <row r="87" spans="1:6" ht="13.5" hidden="1" thickBot="1" x14ac:dyDescent="0.25">
      <c r="A87" s="601"/>
      <c r="B87" s="110" t="s">
        <v>157</v>
      </c>
      <c r="C87" s="603"/>
      <c r="D87" s="603"/>
      <c r="E87" s="603"/>
      <c r="F87" s="603"/>
    </row>
    <row r="88" spans="1:6" ht="51.75" hidden="1" thickBot="1" x14ac:dyDescent="0.25">
      <c r="A88" s="76">
        <v>22</v>
      </c>
      <c r="B88" s="78" t="s">
        <v>158</v>
      </c>
      <c r="C88" s="112">
        <v>0</v>
      </c>
      <c r="D88" s="112">
        <v>0</v>
      </c>
      <c r="E88" s="112">
        <v>0</v>
      </c>
      <c r="F88" s="112">
        <v>0</v>
      </c>
    </row>
    <row r="89" spans="1:6" ht="64.5" hidden="1" thickBot="1" x14ac:dyDescent="0.25">
      <c r="A89" s="76">
        <v>23</v>
      </c>
      <c r="B89" s="78" t="s">
        <v>159</v>
      </c>
      <c r="C89" s="112">
        <v>0</v>
      </c>
      <c r="D89" s="112">
        <v>0</v>
      </c>
      <c r="E89" s="112">
        <v>0</v>
      </c>
      <c r="F89" s="112">
        <v>0</v>
      </c>
    </row>
    <row r="90" spans="1:6" ht="64.5" hidden="1" thickBot="1" x14ac:dyDescent="0.25">
      <c r="A90" s="76">
        <v>24</v>
      </c>
      <c r="B90" s="78" t="s">
        <v>160</v>
      </c>
      <c r="C90" s="112">
        <v>0</v>
      </c>
      <c r="D90" s="112">
        <v>0</v>
      </c>
      <c r="E90" s="112">
        <v>0</v>
      </c>
      <c r="F90" s="112">
        <v>0</v>
      </c>
    </row>
    <row r="91" spans="1:6" ht="26.25" hidden="1" thickBot="1" x14ac:dyDescent="0.25">
      <c r="A91" s="76">
        <v>25</v>
      </c>
      <c r="B91" s="78" t="s">
        <v>161</v>
      </c>
      <c r="C91" s="112">
        <v>0</v>
      </c>
      <c r="D91" s="112">
        <v>0</v>
      </c>
      <c r="E91" s="112">
        <v>0</v>
      </c>
      <c r="F91" s="112">
        <v>0</v>
      </c>
    </row>
    <row r="92" spans="1:6" ht="38.25" hidden="1" x14ac:dyDescent="0.2">
      <c r="A92" s="600">
        <v>26</v>
      </c>
      <c r="B92" s="109" t="s">
        <v>163</v>
      </c>
      <c r="C92" s="602">
        <v>0</v>
      </c>
      <c r="D92" s="602">
        <v>0</v>
      </c>
      <c r="E92" s="602">
        <v>0</v>
      </c>
      <c r="F92" s="602">
        <v>0</v>
      </c>
    </row>
    <row r="93" spans="1:6" ht="13.5" hidden="1" thickBot="1" x14ac:dyDescent="0.25">
      <c r="A93" s="601"/>
      <c r="B93" s="110" t="s">
        <v>157</v>
      </c>
      <c r="C93" s="603"/>
      <c r="D93" s="603"/>
      <c r="E93" s="603"/>
      <c r="F93" s="603"/>
    </row>
    <row r="94" spans="1:6" ht="51.75" hidden="1" thickBot="1" x14ac:dyDescent="0.25">
      <c r="A94" s="76">
        <v>27</v>
      </c>
      <c r="B94" s="78" t="s">
        <v>158</v>
      </c>
      <c r="C94" s="112">
        <v>0</v>
      </c>
      <c r="D94" s="112">
        <v>0</v>
      </c>
      <c r="E94" s="112">
        <v>0</v>
      </c>
      <c r="F94" s="112">
        <v>0</v>
      </c>
    </row>
    <row r="95" spans="1:6" ht="64.5" hidden="1" thickBot="1" x14ac:dyDescent="0.25">
      <c r="A95" s="76">
        <v>28</v>
      </c>
      <c r="B95" s="78" t="s">
        <v>159</v>
      </c>
      <c r="C95" s="112">
        <v>0</v>
      </c>
      <c r="D95" s="112">
        <v>0</v>
      </c>
      <c r="E95" s="112">
        <v>0</v>
      </c>
      <c r="F95" s="112">
        <v>0</v>
      </c>
    </row>
    <row r="96" spans="1:6" ht="64.5" hidden="1" thickBot="1" x14ac:dyDescent="0.25">
      <c r="A96" s="76">
        <v>29</v>
      </c>
      <c r="B96" s="78" t="s">
        <v>160</v>
      </c>
      <c r="C96" s="112">
        <v>0</v>
      </c>
      <c r="D96" s="112">
        <v>0</v>
      </c>
      <c r="E96" s="112">
        <v>0</v>
      </c>
      <c r="F96" s="112">
        <v>0</v>
      </c>
    </row>
    <row r="97" spans="1:6" ht="26.25" hidden="1" thickBot="1" x14ac:dyDescent="0.25">
      <c r="A97" s="76">
        <v>30</v>
      </c>
      <c r="B97" s="78" t="s">
        <v>161</v>
      </c>
      <c r="C97" s="112">
        <v>0</v>
      </c>
      <c r="D97" s="112">
        <v>0</v>
      </c>
      <c r="E97" s="112">
        <v>0</v>
      </c>
      <c r="F97" s="112">
        <v>0</v>
      </c>
    </row>
    <row r="98" spans="1:6" hidden="1" x14ac:dyDescent="0.2">
      <c r="A98" s="600">
        <v>31</v>
      </c>
      <c r="B98" s="109" t="s">
        <v>164</v>
      </c>
      <c r="C98" s="602">
        <v>0</v>
      </c>
      <c r="D98" s="602">
        <v>0</v>
      </c>
      <c r="E98" s="602">
        <v>0</v>
      </c>
      <c r="F98" s="602">
        <v>0</v>
      </c>
    </row>
    <row r="99" spans="1:6" ht="13.5" hidden="1" thickBot="1" x14ac:dyDescent="0.25">
      <c r="A99" s="601"/>
      <c r="B99" s="110" t="s">
        <v>157</v>
      </c>
      <c r="C99" s="603"/>
      <c r="D99" s="603"/>
      <c r="E99" s="603"/>
      <c r="F99" s="603"/>
    </row>
    <row r="100" spans="1:6" ht="51.75" hidden="1" thickBot="1" x14ac:dyDescent="0.25">
      <c r="A100" s="76">
        <v>32</v>
      </c>
      <c r="B100" s="78" t="s">
        <v>158</v>
      </c>
      <c r="C100" s="112">
        <v>0</v>
      </c>
      <c r="D100" s="112">
        <v>0</v>
      </c>
      <c r="E100" s="112">
        <v>0</v>
      </c>
      <c r="F100" s="112">
        <v>0</v>
      </c>
    </row>
    <row r="101" spans="1:6" ht="64.5" hidden="1" thickBot="1" x14ac:dyDescent="0.25">
      <c r="A101" s="76">
        <v>33</v>
      </c>
      <c r="B101" s="78" t="s">
        <v>159</v>
      </c>
      <c r="C101" s="112">
        <v>0</v>
      </c>
      <c r="D101" s="112">
        <v>0</v>
      </c>
      <c r="E101" s="112">
        <v>0</v>
      </c>
      <c r="F101" s="112">
        <v>0</v>
      </c>
    </row>
    <row r="102" spans="1:6" ht="64.5" hidden="1" thickBot="1" x14ac:dyDescent="0.25">
      <c r="A102" s="76">
        <v>34</v>
      </c>
      <c r="B102" s="78" t="s">
        <v>160</v>
      </c>
      <c r="C102" s="112">
        <v>0</v>
      </c>
      <c r="D102" s="112">
        <v>0</v>
      </c>
      <c r="E102" s="112">
        <v>0</v>
      </c>
      <c r="F102" s="112">
        <v>0</v>
      </c>
    </row>
    <row r="103" spans="1:6" ht="26.25" hidden="1" thickBot="1" x14ac:dyDescent="0.25">
      <c r="A103" s="76">
        <v>35</v>
      </c>
      <c r="B103" s="78" t="s">
        <v>161</v>
      </c>
      <c r="C103" s="112">
        <v>0</v>
      </c>
      <c r="D103" s="112">
        <v>0</v>
      </c>
      <c r="E103" s="112">
        <v>0</v>
      </c>
      <c r="F103" s="112">
        <v>0</v>
      </c>
    </row>
    <row r="104" spans="1:6" ht="38.25" x14ac:dyDescent="0.2">
      <c r="A104" s="600">
        <v>36</v>
      </c>
      <c r="B104" s="109" t="s">
        <v>179</v>
      </c>
      <c r="C104" s="602">
        <v>702</v>
      </c>
      <c r="D104" s="602">
        <v>0</v>
      </c>
      <c r="E104" s="602">
        <v>0</v>
      </c>
      <c r="F104" s="602">
        <v>702</v>
      </c>
    </row>
    <row r="105" spans="1:6" ht="13.5" thickBot="1" x14ac:dyDescent="0.25">
      <c r="A105" s="601"/>
      <c r="B105" s="110" t="s">
        <v>157</v>
      </c>
      <c r="C105" s="603"/>
      <c r="D105" s="603"/>
      <c r="E105" s="603"/>
      <c r="F105" s="603"/>
    </row>
    <row r="106" spans="1:6" ht="51.75" thickBot="1" x14ac:dyDescent="0.25">
      <c r="A106" s="76">
        <v>37</v>
      </c>
      <c r="B106" s="78" t="s">
        <v>158</v>
      </c>
      <c r="C106" s="111">
        <v>702</v>
      </c>
      <c r="D106" s="111">
        <v>0</v>
      </c>
      <c r="E106" s="111">
        <v>0</v>
      </c>
      <c r="F106" s="111">
        <v>702</v>
      </c>
    </row>
    <row r="107" spans="1:6" ht="64.5" hidden="1" thickBot="1" x14ac:dyDescent="0.25">
      <c r="A107" s="76">
        <v>38</v>
      </c>
      <c r="B107" s="78" t="s">
        <v>159</v>
      </c>
      <c r="C107" s="112">
        <f t="shared" ref="C107:E109" si="1">C101+C89+C77+C71+C65</f>
        <v>0</v>
      </c>
      <c r="D107" s="112">
        <f t="shared" si="1"/>
        <v>0</v>
      </c>
      <c r="E107" s="112">
        <f t="shared" si="1"/>
        <v>0</v>
      </c>
      <c r="F107" s="112">
        <f>SUM(C107:E107)</f>
        <v>0</v>
      </c>
    </row>
    <row r="108" spans="1:6" ht="64.5" hidden="1" thickBot="1" x14ac:dyDescent="0.25">
      <c r="A108" s="76">
        <v>39</v>
      </c>
      <c r="B108" s="78" t="s">
        <v>160</v>
      </c>
      <c r="C108" s="112">
        <f t="shared" si="1"/>
        <v>0</v>
      </c>
      <c r="D108" s="112">
        <f t="shared" si="1"/>
        <v>0</v>
      </c>
      <c r="E108" s="112">
        <f t="shared" si="1"/>
        <v>0</v>
      </c>
      <c r="F108" s="112">
        <f>SUM(C108:E108)</f>
        <v>0</v>
      </c>
    </row>
    <row r="109" spans="1:6" ht="26.25" hidden="1" thickBot="1" x14ac:dyDescent="0.25">
      <c r="A109" s="76">
        <v>40</v>
      </c>
      <c r="B109" s="78" t="s">
        <v>161</v>
      </c>
      <c r="C109" s="112">
        <f t="shared" si="1"/>
        <v>0</v>
      </c>
      <c r="D109" s="112">
        <f t="shared" si="1"/>
        <v>0</v>
      </c>
      <c r="E109" s="112">
        <f t="shared" si="1"/>
        <v>0</v>
      </c>
      <c r="F109" s="112">
        <f>SUM(C109:E109)</f>
        <v>0</v>
      </c>
    </row>
  </sheetData>
  <mergeCells count="86">
    <mergeCell ref="A1:F1"/>
    <mergeCell ref="A2:F2"/>
    <mergeCell ref="A3:F3"/>
    <mergeCell ref="A4:F4"/>
    <mergeCell ref="A15:A16"/>
    <mergeCell ref="C15:C16"/>
    <mergeCell ref="D15:D16"/>
    <mergeCell ref="E15:E16"/>
    <mergeCell ref="F15:F16"/>
    <mergeCell ref="A9:A10"/>
    <mergeCell ref="C9:C10"/>
    <mergeCell ref="D9:D10"/>
    <mergeCell ref="E9:E10"/>
    <mergeCell ref="F9:F10"/>
    <mergeCell ref="A5:F5"/>
    <mergeCell ref="A27:A28"/>
    <mergeCell ref="C27:C28"/>
    <mergeCell ref="D27:D28"/>
    <mergeCell ref="E27:E28"/>
    <mergeCell ref="F27:F28"/>
    <mergeCell ref="A39:A40"/>
    <mergeCell ref="C39:C40"/>
    <mergeCell ref="D39:D40"/>
    <mergeCell ref="E39:E40"/>
    <mergeCell ref="F39:F40"/>
    <mergeCell ref="A21:A22"/>
    <mergeCell ref="C21:C22"/>
    <mergeCell ref="D21:D22"/>
    <mergeCell ref="E21:E22"/>
    <mergeCell ref="F21:F22"/>
    <mergeCell ref="A51:A52"/>
    <mergeCell ref="C51:C52"/>
    <mergeCell ref="D51:D52"/>
    <mergeCell ref="E51:E52"/>
    <mergeCell ref="F51:F52"/>
    <mergeCell ref="A33:A34"/>
    <mergeCell ref="C33:C34"/>
    <mergeCell ref="D33:D34"/>
    <mergeCell ref="E33:E34"/>
    <mergeCell ref="F33:F34"/>
    <mergeCell ref="A68:A69"/>
    <mergeCell ref="C68:C69"/>
    <mergeCell ref="D68:D69"/>
    <mergeCell ref="E68:E69"/>
    <mergeCell ref="F68:F69"/>
    <mergeCell ref="A45:A46"/>
    <mergeCell ref="C45:C46"/>
    <mergeCell ref="D45:D46"/>
    <mergeCell ref="E45:E46"/>
    <mergeCell ref="F45:F46"/>
    <mergeCell ref="A58:F58"/>
    <mergeCell ref="A62:A63"/>
    <mergeCell ref="C62:C63"/>
    <mergeCell ref="D62:D63"/>
    <mergeCell ref="E62:E63"/>
    <mergeCell ref="F62:F63"/>
    <mergeCell ref="A74:A75"/>
    <mergeCell ref="C74:C75"/>
    <mergeCell ref="D74:D75"/>
    <mergeCell ref="E74:E75"/>
    <mergeCell ref="F74:F75"/>
    <mergeCell ref="A80:A81"/>
    <mergeCell ref="C80:C81"/>
    <mergeCell ref="D80:D81"/>
    <mergeCell ref="E80:E81"/>
    <mergeCell ref="F80:F81"/>
    <mergeCell ref="A86:A87"/>
    <mergeCell ref="C86:C87"/>
    <mergeCell ref="D86:D87"/>
    <mergeCell ref="E86:E87"/>
    <mergeCell ref="F86:F87"/>
    <mergeCell ref="A92:A93"/>
    <mergeCell ref="C92:C93"/>
    <mergeCell ref="D92:D93"/>
    <mergeCell ref="E92:E93"/>
    <mergeCell ref="F92:F93"/>
    <mergeCell ref="A98:A99"/>
    <mergeCell ref="C98:C99"/>
    <mergeCell ref="D98:D99"/>
    <mergeCell ref="E98:E99"/>
    <mergeCell ref="F98:F99"/>
    <mergeCell ref="A104:A105"/>
    <mergeCell ref="C104:C105"/>
    <mergeCell ref="D104:D105"/>
    <mergeCell ref="E104:E105"/>
    <mergeCell ref="F104:F105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6"/>
  <sheetViews>
    <sheetView zoomScaleNormal="100" workbookViewId="0">
      <selection activeCell="C9" sqref="C9"/>
    </sheetView>
  </sheetViews>
  <sheetFormatPr defaultRowHeight="12.75" x14ac:dyDescent="0.2"/>
  <cols>
    <col min="1" max="1" width="7.140625" customWidth="1"/>
    <col min="2" max="2" width="32.85546875" customWidth="1"/>
    <col min="3" max="3" width="24" customWidth="1"/>
    <col min="4" max="4" width="24.140625" customWidth="1"/>
  </cols>
  <sheetData>
    <row r="1" spans="1:4" s="60" customFormat="1" ht="15.75" x14ac:dyDescent="0.2">
      <c r="A1" s="584" t="s">
        <v>140</v>
      </c>
      <c r="B1" s="584"/>
      <c r="C1" s="584"/>
      <c r="D1" s="584"/>
    </row>
    <row r="2" spans="1:4" s="60" customFormat="1" ht="15.75" x14ac:dyDescent="0.2">
      <c r="A2" s="585" t="s">
        <v>141</v>
      </c>
      <c r="B2" s="585"/>
      <c r="C2" s="585"/>
      <c r="D2" s="585"/>
    </row>
    <row r="3" spans="1:4" s="60" customFormat="1" ht="15.75" x14ac:dyDescent="0.2">
      <c r="A3" s="585" t="str">
        <f>'5.1'!A3:H3</f>
        <v>по состоянию на 30.06.2025</v>
      </c>
      <c r="B3" s="585"/>
      <c r="C3" s="585"/>
      <c r="D3" s="585"/>
    </row>
    <row r="4" spans="1:4" s="60" customFormat="1" ht="42" customHeight="1" x14ac:dyDescent="0.2">
      <c r="A4" s="608" t="s">
        <v>1114</v>
      </c>
      <c r="B4" s="608"/>
      <c r="C4" s="608"/>
      <c r="D4" s="608"/>
    </row>
    <row r="5" spans="1:4" s="60" customFormat="1" ht="27" customHeight="1" x14ac:dyDescent="0.2">
      <c r="A5" s="606" t="s">
        <v>1115</v>
      </c>
      <c r="B5" s="606"/>
      <c r="C5" s="606"/>
      <c r="D5" s="606"/>
    </row>
    <row r="6" spans="1:4" s="60" customFormat="1" ht="13.5" thickBot="1" x14ac:dyDescent="0.25">
      <c r="A6" s="115"/>
      <c r="D6" s="74" t="s">
        <v>1098</v>
      </c>
    </row>
    <row r="7" spans="1:4" s="60" customFormat="1" ht="26.25" thickBot="1" x14ac:dyDescent="0.25">
      <c r="A7" s="290" t="s">
        <v>1</v>
      </c>
      <c r="B7" s="291" t="s">
        <v>3</v>
      </c>
      <c r="C7" s="291" t="str">
        <f>'5.1'!C6</f>
        <v>30 июня 2025 г.</v>
      </c>
      <c r="D7" s="291" t="str">
        <f>'5.1'!F6</f>
        <v>31 декабря 2024 г.</v>
      </c>
    </row>
    <row r="8" spans="1:4" s="60" customFormat="1" ht="13.5" thickBot="1" x14ac:dyDescent="0.25">
      <c r="A8" s="290">
        <v>1</v>
      </c>
      <c r="B8" s="290">
        <v>2</v>
      </c>
      <c r="C8" s="290">
        <v>3</v>
      </c>
      <c r="D8" s="290">
        <v>4</v>
      </c>
    </row>
    <row r="9" spans="1:4" s="60" customFormat="1" ht="26.25" thickBot="1" x14ac:dyDescent="0.25">
      <c r="A9" s="248">
        <v>1</v>
      </c>
      <c r="B9" s="167" t="s">
        <v>1099</v>
      </c>
      <c r="C9" s="250">
        <v>73748576.200000003</v>
      </c>
      <c r="D9" s="250">
        <f>83101471.11-9352894.91</f>
        <v>73748576.200000003</v>
      </c>
    </row>
    <row r="10" spans="1:4" s="60" customFormat="1" ht="26.25" hidden="1" thickBot="1" x14ac:dyDescent="0.25">
      <c r="A10" s="248">
        <v>2</v>
      </c>
      <c r="B10" s="167" t="s">
        <v>1100</v>
      </c>
      <c r="C10" s="250">
        <v>0</v>
      </c>
      <c r="D10" s="250">
        <v>0</v>
      </c>
    </row>
    <row r="11" spans="1:4" s="60" customFormat="1" ht="39" hidden="1" thickBot="1" x14ac:dyDescent="0.25">
      <c r="A11" s="248">
        <v>3</v>
      </c>
      <c r="B11" s="167" t="s">
        <v>1101</v>
      </c>
      <c r="C11" s="250">
        <v>0</v>
      </c>
      <c r="D11" s="250">
        <v>0</v>
      </c>
    </row>
    <row r="12" spans="1:4" s="60" customFormat="1" ht="39" hidden="1" thickBot="1" x14ac:dyDescent="0.25">
      <c r="A12" s="248">
        <v>4</v>
      </c>
      <c r="B12" s="167" t="s">
        <v>1102</v>
      </c>
      <c r="C12" s="250">
        <v>0</v>
      </c>
      <c r="D12" s="250">
        <v>0</v>
      </c>
    </row>
    <row r="13" spans="1:4" s="60" customFormat="1" ht="77.25" hidden="1" thickBot="1" x14ac:dyDescent="0.25">
      <c r="A13" s="248">
        <v>5</v>
      </c>
      <c r="B13" s="167" t="s">
        <v>1103</v>
      </c>
      <c r="C13" s="250">
        <v>0</v>
      </c>
      <c r="D13" s="250">
        <v>0</v>
      </c>
    </row>
    <row r="14" spans="1:4" s="60" customFormat="1" ht="64.5" hidden="1" thickBot="1" x14ac:dyDescent="0.25">
      <c r="A14" s="248" t="s">
        <v>1104</v>
      </c>
      <c r="B14" s="167" t="s">
        <v>1105</v>
      </c>
      <c r="C14" s="250">
        <v>0</v>
      </c>
      <c r="D14" s="250">
        <v>0</v>
      </c>
    </row>
    <row r="15" spans="1:4" s="60" customFormat="1" ht="13.5" thickBot="1" x14ac:dyDescent="0.25">
      <c r="A15" s="295">
        <v>6</v>
      </c>
      <c r="B15" s="296" t="s">
        <v>151</v>
      </c>
      <c r="C15" s="297">
        <f>SUM(C9:C14)</f>
        <v>73748576.200000003</v>
      </c>
      <c r="D15" s="297">
        <f>SUM(D9:D14)</f>
        <v>73748576.200000003</v>
      </c>
    </row>
    <row r="16" spans="1:4" s="60" customFormat="1" x14ac:dyDescent="0.2"/>
    <row r="17" spans="1:4" hidden="1" x14ac:dyDescent="0.2">
      <c r="A17" s="607" t="s">
        <v>1106</v>
      </c>
      <c r="B17" s="607"/>
      <c r="C17" s="607"/>
      <c r="D17" s="607"/>
    </row>
    <row r="18" spans="1:4" hidden="1" x14ac:dyDescent="0.2">
      <c r="A18" s="607" t="s">
        <v>1107</v>
      </c>
      <c r="B18" s="607"/>
      <c r="C18" s="607"/>
      <c r="D18" s="607"/>
    </row>
    <row r="19" spans="1:4" hidden="1" x14ac:dyDescent="0.2">
      <c r="A19" s="607" t="s">
        <v>1108</v>
      </c>
      <c r="B19" s="607"/>
      <c r="C19" s="607"/>
      <c r="D19" s="607"/>
    </row>
    <row r="20" spans="1:4" ht="71.25" hidden="1" customHeight="1" x14ac:dyDescent="0.2">
      <c r="A20" s="607" t="s">
        <v>1109</v>
      </c>
      <c r="B20" s="607"/>
      <c r="C20" s="607"/>
      <c r="D20" s="607"/>
    </row>
    <row r="21" spans="1:4" hidden="1" x14ac:dyDescent="0.2">
      <c r="A21" s="249"/>
      <c r="B21" s="249"/>
      <c r="C21" s="249"/>
      <c r="D21" s="249"/>
    </row>
    <row r="22" spans="1:4" hidden="1" x14ac:dyDescent="0.2">
      <c r="A22" s="607" t="s">
        <v>1110</v>
      </c>
      <c r="B22" s="607"/>
      <c r="C22" s="607"/>
      <c r="D22" s="607"/>
    </row>
    <row r="23" spans="1:4" hidden="1" x14ac:dyDescent="0.2">
      <c r="A23" s="249"/>
      <c r="B23" s="249"/>
      <c r="C23" s="249"/>
      <c r="D23" s="249"/>
    </row>
    <row r="24" spans="1:4" ht="39.75" hidden="1" customHeight="1" x14ac:dyDescent="0.2">
      <c r="A24" s="607" t="s">
        <v>1111</v>
      </c>
      <c r="B24" s="607"/>
      <c r="C24" s="607"/>
      <c r="D24" s="607"/>
    </row>
    <row r="25" spans="1:4" ht="36" hidden="1" customHeight="1" x14ac:dyDescent="0.2">
      <c r="A25" s="607" t="s">
        <v>1112</v>
      </c>
      <c r="B25" s="607"/>
      <c r="C25" s="607"/>
      <c r="D25" s="607"/>
    </row>
    <row r="26" spans="1:4" ht="25.5" hidden="1" customHeight="1" x14ac:dyDescent="0.2">
      <c r="A26" s="607" t="s">
        <v>1113</v>
      </c>
      <c r="B26" s="607"/>
      <c r="C26" s="607"/>
      <c r="D26" s="607"/>
    </row>
  </sheetData>
  <mergeCells count="13">
    <mergeCell ref="A26:D26"/>
    <mergeCell ref="A18:D18"/>
    <mergeCell ref="A19:D19"/>
    <mergeCell ref="A20:D20"/>
    <mergeCell ref="A22:D22"/>
    <mergeCell ref="A24:D24"/>
    <mergeCell ref="A25:D25"/>
    <mergeCell ref="A17:D17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35"/>
  <sheetViews>
    <sheetView topLeftCell="A4" zoomScaleNormal="100" workbookViewId="0">
      <selection activeCell="D10" sqref="D10"/>
    </sheetView>
  </sheetViews>
  <sheetFormatPr defaultRowHeight="12.75" x14ac:dyDescent="0.2"/>
  <cols>
    <col min="1" max="1" width="7.140625" customWidth="1"/>
    <col min="2" max="2" width="32.85546875" customWidth="1"/>
    <col min="3" max="3" width="23.42578125" customWidth="1"/>
    <col min="4" max="4" width="22.5703125" customWidth="1"/>
  </cols>
  <sheetData>
    <row r="1" spans="1:4" s="60" customFormat="1" ht="15.75" x14ac:dyDescent="0.2">
      <c r="A1" s="584" t="s">
        <v>140</v>
      </c>
      <c r="B1" s="584"/>
      <c r="C1" s="584"/>
      <c r="D1" s="584"/>
    </row>
    <row r="2" spans="1:4" s="60" customFormat="1" ht="15.75" x14ac:dyDescent="0.2">
      <c r="A2" s="585" t="s">
        <v>141</v>
      </c>
      <c r="B2" s="585"/>
      <c r="C2" s="585"/>
      <c r="D2" s="585"/>
    </row>
    <row r="3" spans="1:4" s="60" customFormat="1" ht="15.75" x14ac:dyDescent="0.2">
      <c r="A3" s="585" t="str">
        <f>'5.1'!A3:H3</f>
        <v>по состоянию на 30.06.2025</v>
      </c>
      <c r="B3" s="585"/>
      <c r="C3" s="585"/>
      <c r="D3" s="585"/>
    </row>
    <row r="4" spans="1:4" s="60" customFormat="1" ht="42" customHeight="1" x14ac:dyDescent="0.2">
      <c r="A4" s="608" t="s">
        <v>1114</v>
      </c>
      <c r="B4" s="608"/>
      <c r="C4" s="608"/>
      <c r="D4" s="608"/>
    </row>
    <row r="5" spans="1:4" s="60" customFormat="1" ht="27" customHeight="1" x14ac:dyDescent="0.2">
      <c r="A5" s="606" t="s">
        <v>1099</v>
      </c>
      <c r="B5" s="606"/>
      <c r="C5" s="606"/>
      <c r="D5" s="606"/>
    </row>
    <row r="6" spans="1:4" s="60" customFormat="1" ht="13.5" thickBot="1" x14ac:dyDescent="0.25">
      <c r="A6" s="115"/>
      <c r="D6" s="74" t="s">
        <v>1123</v>
      </c>
    </row>
    <row r="7" spans="1:4" s="60" customFormat="1" ht="26.25" thickBot="1" x14ac:dyDescent="0.25">
      <c r="A7" s="290" t="s">
        <v>1</v>
      </c>
      <c r="B7" s="291" t="s">
        <v>3</v>
      </c>
      <c r="C7" s="291" t="str">
        <f>'5.1'!C6:E6</f>
        <v>30 июня 2025 г.</v>
      </c>
      <c r="D7" s="291" t="str">
        <f>'5.1'!F6</f>
        <v>31 декабря 2024 г.</v>
      </c>
    </row>
    <row r="8" spans="1:4" s="60" customFormat="1" ht="13.5" thickBot="1" x14ac:dyDescent="0.25">
      <c r="A8" s="290">
        <v>1</v>
      </c>
      <c r="B8" s="290">
        <v>2</v>
      </c>
      <c r="C8" s="290">
        <v>3</v>
      </c>
      <c r="D8" s="290">
        <v>4</v>
      </c>
    </row>
    <row r="9" spans="1:4" s="60" customFormat="1" ht="39" thickBot="1" x14ac:dyDescent="0.25">
      <c r="A9" s="254">
        <v>1</v>
      </c>
      <c r="B9" s="255" t="s">
        <v>1116</v>
      </c>
      <c r="C9" s="256">
        <f>C10</f>
        <v>73748576.200000003</v>
      </c>
      <c r="D9" s="256">
        <f>D10</f>
        <v>73748576.200000003</v>
      </c>
    </row>
    <row r="10" spans="1:4" s="60" customFormat="1" ht="26.25" thickBot="1" x14ac:dyDescent="0.25">
      <c r="A10" s="248">
        <v>2</v>
      </c>
      <c r="B10" s="167" t="s">
        <v>507</v>
      </c>
      <c r="C10" s="250">
        <f>'6.1'!C9</f>
        <v>73748576.200000003</v>
      </c>
      <c r="D10" s="250">
        <f>'6.1'!D9</f>
        <v>73748576.200000003</v>
      </c>
    </row>
    <row r="11" spans="1:4" s="60" customFormat="1" ht="13.5" hidden="1" thickBot="1" x14ac:dyDescent="0.25">
      <c r="A11" s="248">
        <v>3</v>
      </c>
      <c r="B11" s="167" t="s">
        <v>508</v>
      </c>
      <c r="C11" s="250">
        <v>0</v>
      </c>
      <c r="D11" s="250">
        <v>0</v>
      </c>
    </row>
    <row r="12" spans="1:4" s="60" customFormat="1" ht="13.5" hidden="1" thickBot="1" x14ac:dyDescent="0.25">
      <c r="A12" s="248">
        <v>4</v>
      </c>
      <c r="B12" s="167" t="s">
        <v>509</v>
      </c>
      <c r="C12" s="250">
        <v>0</v>
      </c>
      <c r="D12" s="250">
        <v>0</v>
      </c>
    </row>
    <row r="13" spans="1:4" s="60" customFormat="1" ht="39" hidden="1" thickBot="1" x14ac:dyDescent="0.25">
      <c r="A13" s="254">
        <v>5</v>
      </c>
      <c r="B13" s="255" t="s">
        <v>1117</v>
      </c>
      <c r="C13" s="256">
        <v>0</v>
      </c>
      <c r="D13" s="256">
        <v>0</v>
      </c>
    </row>
    <row r="14" spans="1:4" s="60" customFormat="1" ht="13.5" hidden="1" thickBot="1" x14ac:dyDescent="0.25">
      <c r="A14" s="248">
        <v>6</v>
      </c>
      <c r="B14" s="167" t="s">
        <v>504</v>
      </c>
      <c r="C14" s="250">
        <v>0</v>
      </c>
      <c r="D14" s="250">
        <v>0</v>
      </c>
    </row>
    <row r="15" spans="1:4" s="60" customFormat="1" ht="26.25" hidden="1" thickBot="1" x14ac:dyDescent="0.25">
      <c r="A15" s="248">
        <v>7</v>
      </c>
      <c r="B15" s="167" t="s">
        <v>505</v>
      </c>
      <c r="C15" s="250">
        <v>0</v>
      </c>
      <c r="D15" s="250">
        <v>0</v>
      </c>
    </row>
    <row r="16" spans="1:4" s="60" customFormat="1" ht="13.5" hidden="1" thickBot="1" x14ac:dyDescent="0.25">
      <c r="A16" s="248">
        <v>8</v>
      </c>
      <c r="B16" s="167" t="s">
        <v>506</v>
      </c>
      <c r="C16" s="250">
        <v>0</v>
      </c>
      <c r="D16" s="250">
        <v>0</v>
      </c>
    </row>
    <row r="17" spans="1:4" s="60" customFormat="1" ht="26.25" hidden="1" thickBot="1" x14ac:dyDescent="0.25">
      <c r="A17" s="248">
        <v>9</v>
      </c>
      <c r="B17" s="167" t="s">
        <v>507</v>
      </c>
      <c r="C17" s="250">
        <v>0</v>
      </c>
      <c r="D17" s="250">
        <v>0</v>
      </c>
    </row>
    <row r="18" spans="1:4" s="60" customFormat="1" ht="13.5" hidden="1" thickBot="1" x14ac:dyDescent="0.25">
      <c r="A18" s="248">
        <v>10</v>
      </c>
      <c r="B18" s="167" t="s">
        <v>508</v>
      </c>
      <c r="C18" s="250">
        <v>0</v>
      </c>
      <c r="D18" s="250">
        <v>0</v>
      </c>
    </row>
    <row r="19" spans="1:4" s="60" customFormat="1" ht="13.5" hidden="1" thickBot="1" x14ac:dyDescent="0.25">
      <c r="A19" s="248">
        <v>11</v>
      </c>
      <c r="B19" s="167" t="s">
        <v>509</v>
      </c>
      <c r="C19" s="250">
        <v>0</v>
      </c>
      <c r="D19" s="250">
        <v>0</v>
      </c>
    </row>
    <row r="20" spans="1:4" s="60" customFormat="1" ht="13.5" thickBot="1" x14ac:dyDescent="0.25">
      <c r="A20" s="295">
        <v>12</v>
      </c>
      <c r="B20" s="296" t="s">
        <v>151</v>
      </c>
      <c r="C20" s="297">
        <f>C9+C13</f>
        <v>73748576.200000003</v>
      </c>
      <c r="D20" s="297">
        <f>D9+D13</f>
        <v>73748576.200000003</v>
      </c>
    </row>
    <row r="21" spans="1:4" s="60" customFormat="1" x14ac:dyDescent="0.2"/>
    <row r="22" spans="1:4" hidden="1" x14ac:dyDescent="0.2">
      <c r="A22" s="607" t="s">
        <v>1118</v>
      </c>
      <c r="B22" s="607"/>
      <c r="C22" s="607"/>
      <c r="D22" s="607"/>
    </row>
    <row r="23" spans="1:4" hidden="1" x14ac:dyDescent="0.2">
      <c r="A23" s="607" t="s">
        <v>1119</v>
      </c>
      <c r="B23" s="607"/>
      <c r="C23" s="607"/>
      <c r="D23" s="607"/>
    </row>
    <row r="24" spans="1:4" hidden="1" x14ac:dyDescent="0.2">
      <c r="A24" s="607" t="s">
        <v>1120</v>
      </c>
      <c r="B24" s="607"/>
      <c r="C24" s="607"/>
      <c r="D24" s="607"/>
    </row>
    <row r="25" spans="1:4" ht="27" hidden="1" customHeight="1" x14ac:dyDescent="0.2">
      <c r="A25" s="607" t="s">
        <v>1121</v>
      </c>
      <c r="B25" s="607"/>
      <c r="C25" s="607"/>
      <c r="D25" s="607"/>
    </row>
    <row r="26" spans="1:4" hidden="1" x14ac:dyDescent="0.2">
      <c r="A26" s="607" t="s">
        <v>1122</v>
      </c>
      <c r="B26" s="607"/>
      <c r="C26" s="607"/>
      <c r="D26" s="607"/>
    </row>
    <row r="27" spans="1:4" hidden="1" x14ac:dyDescent="0.2">
      <c r="A27" s="249"/>
      <c r="B27" s="249"/>
      <c r="C27" s="249"/>
      <c r="D27" s="249"/>
    </row>
    <row r="28" spans="1:4" hidden="1" x14ac:dyDescent="0.2">
      <c r="A28" s="607" t="s">
        <v>1110</v>
      </c>
      <c r="B28" s="607"/>
      <c r="C28" s="607"/>
      <c r="D28" s="607"/>
    </row>
    <row r="29" spans="1:4" hidden="1" x14ac:dyDescent="0.2">
      <c r="A29" s="249"/>
      <c r="B29" s="249"/>
      <c r="C29" s="249"/>
      <c r="D29" s="249"/>
    </row>
    <row r="30" spans="1:4" ht="39.75" hidden="1" customHeight="1" x14ac:dyDescent="0.2">
      <c r="A30" s="607" t="s">
        <v>1111</v>
      </c>
      <c r="B30" s="607"/>
      <c r="C30" s="607"/>
      <c r="D30" s="607"/>
    </row>
    <row r="31" spans="1:4" ht="36" hidden="1" customHeight="1" x14ac:dyDescent="0.2">
      <c r="A31" s="607" t="s">
        <v>1112</v>
      </c>
      <c r="B31" s="607"/>
      <c r="C31" s="607"/>
      <c r="D31" s="607"/>
    </row>
    <row r="32" spans="1:4" ht="25.5" hidden="1" customHeight="1" x14ac:dyDescent="0.2">
      <c r="A32" s="607" t="s">
        <v>1113</v>
      </c>
      <c r="B32" s="607"/>
      <c r="C32" s="607"/>
      <c r="D32" s="607"/>
    </row>
    <row r="33" hidden="1" x14ac:dyDescent="0.2"/>
    <row r="34" hidden="1" x14ac:dyDescent="0.2"/>
    <row r="35" hidden="1" x14ac:dyDescent="0.2"/>
  </sheetData>
  <mergeCells count="14">
    <mergeCell ref="A32:D32"/>
    <mergeCell ref="A26:D26"/>
    <mergeCell ref="A23:D23"/>
    <mergeCell ref="A24:D24"/>
    <mergeCell ref="A25:D25"/>
    <mergeCell ref="A28:D28"/>
    <mergeCell ref="A30:D30"/>
    <mergeCell ref="A31:D31"/>
    <mergeCell ref="A22:D22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24"/>
  <sheetViews>
    <sheetView zoomScaleNormal="100" workbookViewId="0">
      <selection activeCell="H10" sqref="H10"/>
    </sheetView>
  </sheetViews>
  <sheetFormatPr defaultRowHeight="12.75" x14ac:dyDescent="0.2"/>
  <cols>
    <col min="1" max="1" width="6.140625" style="60" customWidth="1"/>
    <col min="2" max="2" width="21.28515625" style="60" customWidth="1"/>
    <col min="3" max="4" width="14.140625" style="60" customWidth="1"/>
    <col min="5" max="5" width="15.7109375" style="60" customWidth="1"/>
    <col min="6" max="6" width="14.140625" style="60" customWidth="1"/>
    <col min="7" max="7" width="13.140625" style="60" customWidth="1"/>
    <col min="8" max="8" width="15" style="60" customWidth="1"/>
    <col min="9" max="9" width="11" style="60" customWidth="1"/>
    <col min="10" max="12" width="9.140625" style="60"/>
    <col min="13" max="13" width="12" style="60" customWidth="1"/>
    <col min="14" max="14" width="14.140625" style="60" customWidth="1"/>
    <col min="15" max="16384" width="9.140625" style="60"/>
  </cols>
  <sheetData>
    <row r="1" spans="1:8" ht="15.75" x14ac:dyDescent="0.2">
      <c r="A1" s="584" t="s">
        <v>140</v>
      </c>
      <c r="B1" s="584"/>
      <c r="C1" s="584"/>
      <c r="D1" s="584"/>
      <c r="E1" s="584"/>
      <c r="F1" s="584"/>
      <c r="G1" s="584"/>
      <c r="H1" s="584"/>
    </row>
    <row r="2" spans="1:8" ht="15.75" x14ac:dyDescent="0.2">
      <c r="A2" s="585" t="s">
        <v>141</v>
      </c>
      <c r="B2" s="585"/>
      <c r="C2" s="585"/>
      <c r="D2" s="585"/>
      <c r="E2" s="585"/>
      <c r="F2" s="585"/>
      <c r="G2" s="585"/>
      <c r="H2" s="585"/>
    </row>
    <row r="3" spans="1:8" ht="15.75" x14ac:dyDescent="0.2">
      <c r="A3" s="585" t="str">
        <f>'5.1'!A3:H3</f>
        <v>по состоянию на 30.06.2025</v>
      </c>
      <c r="B3" s="585"/>
      <c r="C3" s="585"/>
      <c r="D3" s="585"/>
      <c r="E3" s="585"/>
      <c r="F3" s="585"/>
      <c r="G3" s="585"/>
      <c r="H3" s="585"/>
    </row>
    <row r="4" spans="1:8" ht="15.75" x14ac:dyDescent="0.2">
      <c r="A4" s="585" t="s">
        <v>1074</v>
      </c>
      <c r="B4" s="585"/>
      <c r="C4" s="585"/>
      <c r="D4" s="585"/>
      <c r="E4" s="585"/>
      <c r="F4" s="585"/>
      <c r="G4" s="585"/>
      <c r="H4" s="585"/>
    </row>
    <row r="5" spans="1:8" ht="13.5" thickBot="1" x14ac:dyDescent="0.25">
      <c r="H5" s="90" t="s">
        <v>435</v>
      </c>
    </row>
    <row r="6" spans="1:8" ht="15.75" customHeight="1" thickBot="1" x14ac:dyDescent="0.25">
      <c r="A6" s="586" t="s">
        <v>1</v>
      </c>
      <c r="B6" s="586" t="s">
        <v>3</v>
      </c>
      <c r="C6" s="588" t="str">
        <f>'5.1'!C6:E6</f>
        <v>30 июня 2025 г.</v>
      </c>
      <c r="D6" s="589"/>
      <c r="E6" s="590"/>
      <c r="F6" s="588" t="str">
        <f>'5.1'!F6</f>
        <v>31 декабря 2024 г.</v>
      </c>
      <c r="G6" s="589"/>
      <c r="H6" s="590"/>
    </row>
    <row r="7" spans="1:8" ht="39" thickBot="1" x14ac:dyDescent="0.25">
      <c r="A7" s="587"/>
      <c r="B7" s="587"/>
      <c r="C7" s="298" t="s">
        <v>143</v>
      </c>
      <c r="D7" s="298" t="s">
        <v>144</v>
      </c>
      <c r="E7" s="298" t="s">
        <v>145</v>
      </c>
      <c r="F7" s="298" t="s">
        <v>143</v>
      </c>
      <c r="G7" s="298" t="s">
        <v>144</v>
      </c>
      <c r="H7" s="298" t="s">
        <v>145</v>
      </c>
    </row>
    <row r="8" spans="1:8" ht="13.5" thickBot="1" x14ac:dyDescent="0.25">
      <c r="A8" s="282">
        <v>1</v>
      </c>
      <c r="B8" s="298">
        <v>2</v>
      </c>
      <c r="C8" s="298">
        <v>3</v>
      </c>
      <c r="D8" s="298">
        <v>4</v>
      </c>
      <c r="E8" s="298">
        <v>5</v>
      </c>
      <c r="F8" s="298">
        <v>3</v>
      </c>
      <c r="G8" s="298">
        <v>4</v>
      </c>
      <c r="H8" s="298">
        <v>5</v>
      </c>
    </row>
    <row r="9" spans="1:8" ht="90" hidden="1" thickBot="1" x14ac:dyDescent="0.25">
      <c r="A9" s="91">
        <v>1</v>
      </c>
      <c r="B9" s="92" t="s">
        <v>436</v>
      </c>
      <c r="C9" s="93">
        <v>0</v>
      </c>
      <c r="D9" s="93">
        <v>0</v>
      </c>
      <c r="E9" s="93">
        <f t="shared" ref="E9" si="0">C9-D9</f>
        <v>0</v>
      </c>
      <c r="F9" s="93">
        <v>0</v>
      </c>
      <c r="G9" s="93">
        <v>0</v>
      </c>
      <c r="H9" s="93">
        <f t="shared" ref="H9" si="1">F9-G9</f>
        <v>0</v>
      </c>
    </row>
    <row r="10" spans="1:8" ht="90" thickBot="1" x14ac:dyDescent="0.25">
      <c r="A10" s="91">
        <v>2</v>
      </c>
      <c r="B10" s="92" t="s">
        <v>447</v>
      </c>
      <c r="C10" s="94">
        <v>29362110.68</v>
      </c>
      <c r="D10" s="94">
        <v>293621</v>
      </c>
      <c r="E10" s="94">
        <v>29068489.68</v>
      </c>
      <c r="F10" s="94">
        <v>29803952.640000001</v>
      </c>
      <c r="G10" s="94">
        <v>298040</v>
      </c>
      <c r="H10" s="94">
        <v>29505912.640000001</v>
      </c>
    </row>
    <row r="11" spans="1:8" ht="26.25" hidden="1" thickBot="1" x14ac:dyDescent="0.25">
      <c r="A11" s="91">
        <v>3</v>
      </c>
      <c r="B11" s="92" t="s">
        <v>437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</row>
    <row r="12" spans="1:8" ht="90" hidden="1" thickBot="1" x14ac:dyDescent="0.25">
      <c r="A12" s="91">
        <v>4</v>
      </c>
      <c r="B12" s="92" t="s">
        <v>438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</row>
    <row r="13" spans="1:8" ht="77.25" hidden="1" thickBot="1" x14ac:dyDescent="0.25">
      <c r="A13" s="91">
        <v>5</v>
      </c>
      <c r="B13" s="92" t="s">
        <v>439</v>
      </c>
      <c r="C13" s="93">
        <v>0</v>
      </c>
      <c r="D13" s="93">
        <v>0</v>
      </c>
      <c r="E13" s="93">
        <v>0</v>
      </c>
      <c r="F13" s="93">
        <v>0</v>
      </c>
      <c r="G13" s="93">
        <v>0</v>
      </c>
      <c r="H13" s="93">
        <v>0</v>
      </c>
    </row>
    <row r="14" spans="1:8" ht="90" hidden="1" thickBot="1" x14ac:dyDescent="0.25">
      <c r="A14" s="91">
        <v>6</v>
      </c>
      <c r="B14" s="92" t="s">
        <v>440</v>
      </c>
      <c r="C14" s="93">
        <v>0</v>
      </c>
      <c r="D14" s="93">
        <v>0</v>
      </c>
      <c r="E14" s="93">
        <v>0</v>
      </c>
      <c r="F14" s="93">
        <v>0</v>
      </c>
      <c r="G14" s="93">
        <v>0</v>
      </c>
      <c r="H14" s="93">
        <v>0</v>
      </c>
    </row>
    <row r="15" spans="1:8" ht="90" hidden="1" thickBot="1" x14ac:dyDescent="0.25">
      <c r="A15" s="91">
        <v>7</v>
      </c>
      <c r="B15" s="92" t="s">
        <v>441</v>
      </c>
      <c r="C15" s="93">
        <v>0</v>
      </c>
      <c r="D15" s="93">
        <v>0</v>
      </c>
      <c r="E15" s="93">
        <v>0</v>
      </c>
      <c r="F15" s="93">
        <v>0</v>
      </c>
      <c r="G15" s="93">
        <v>0</v>
      </c>
      <c r="H15" s="93">
        <v>0</v>
      </c>
    </row>
    <row r="16" spans="1:8" ht="115.5" hidden="1" thickBot="1" x14ac:dyDescent="0.25">
      <c r="A16" s="91">
        <v>8</v>
      </c>
      <c r="B16" s="92" t="s">
        <v>442</v>
      </c>
      <c r="C16" s="93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</row>
    <row r="17" spans="1:8" ht="90" hidden="1" thickBot="1" x14ac:dyDescent="0.25">
      <c r="A17" s="91">
        <v>9</v>
      </c>
      <c r="B17" s="92" t="s">
        <v>443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</row>
    <row r="18" spans="1:8" ht="77.25" hidden="1" thickBot="1" x14ac:dyDescent="0.25">
      <c r="A18" s="91">
        <v>10</v>
      </c>
      <c r="B18" s="92" t="s">
        <v>445</v>
      </c>
      <c r="C18" s="93">
        <v>0</v>
      </c>
      <c r="D18" s="93">
        <v>0</v>
      </c>
      <c r="E18" s="93">
        <v>0</v>
      </c>
      <c r="F18" s="93">
        <v>0</v>
      </c>
      <c r="G18" s="93">
        <v>0</v>
      </c>
      <c r="H18" s="93">
        <v>0</v>
      </c>
    </row>
    <row r="19" spans="1:8" ht="77.25" hidden="1" thickBot="1" x14ac:dyDescent="0.25">
      <c r="A19" s="91">
        <v>11</v>
      </c>
      <c r="B19" s="92" t="s">
        <v>445</v>
      </c>
      <c r="C19" s="93">
        <v>0</v>
      </c>
      <c r="D19" s="93">
        <v>0</v>
      </c>
      <c r="E19" s="93">
        <v>0</v>
      </c>
      <c r="F19" s="93">
        <v>0</v>
      </c>
      <c r="G19" s="93">
        <v>0</v>
      </c>
      <c r="H19" s="93">
        <v>0</v>
      </c>
    </row>
    <row r="20" spans="1:8" ht="13.5" hidden="1" thickBot="1" x14ac:dyDescent="0.25">
      <c r="A20" s="91">
        <v>12</v>
      </c>
      <c r="B20" s="92" t="s">
        <v>181</v>
      </c>
      <c r="C20" s="93">
        <v>0</v>
      </c>
      <c r="D20" s="93">
        <v>0</v>
      </c>
      <c r="E20" s="93">
        <v>0</v>
      </c>
      <c r="F20" s="93">
        <v>0</v>
      </c>
      <c r="G20" s="93">
        <v>0</v>
      </c>
      <c r="H20" s="93">
        <v>0</v>
      </c>
    </row>
    <row r="21" spans="1:8" ht="13.5" thickBot="1" x14ac:dyDescent="0.25">
      <c r="A21" s="95">
        <v>13</v>
      </c>
      <c r="B21" s="96" t="s">
        <v>151</v>
      </c>
      <c r="C21" s="97">
        <v>29362110.68</v>
      </c>
      <c r="D21" s="97">
        <v>293621</v>
      </c>
      <c r="E21" s="97">
        <v>29068489.68</v>
      </c>
      <c r="F21" s="97">
        <v>29803952.640000001</v>
      </c>
      <c r="G21" s="97">
        <v>298040</v>
      </c>
      <c r="H21" s="97">
        <v>29505912.640000001</v>
      </c>
    </row>
    <row r="22" spans="1:8" x14ac:dyDescent="0.2">
      <c r="A22" s="98"/>
    </row>
    <row r="23" spans="1:8" ht="74.25" customHeight="1" x14ac:dyDescent="0.2">
      <c r="A23" s="580" t="s">
        <v>1204</v>
      </c>
      <c r="B23" s="581"/>
      <c r="C23" s="581"/>
      <c r="D23" s="581"/>
      <c r="E23" s="581"/>
      <c r="F23" s="581"/>
      <c r="G23" s="581"/>
      <c r="H23" s="582"/>
    </row>
    <row r="24" spans="1:8" ht="30.75" customHeight="1" x14ac:dyDescent="0.2">
      <c r="A24" s="580" t="s">
        <v>1170</v>
      </c>
      <c r="B24" s="581"/>
      <c r="C24" s="581"/>
      <c r="D24" s="581"/>
      <c r="E24" s="581"/>
      <c r="F24" s="581"/>
      <c r="G24" s="581"/>
      <c r="H24" s="582"/>
    </row>
  </sheetData>
  <mergeCells count="10">
    <mergeCell ref="A23:H23"/>
    <mergeCell ref="A24:H24"/>
    <mergeCell ref="A1:H1"/>
    <mergeCell ref="A2:H2"/>
    <mergeCell ref="A3:H3"/>
    <mergeCell ref="A4:H4"/>
    <mergeCell ref="A6:A7"/>
    <mergeCell ref="B6:B7"/>
    <mergeCell ref="C6:E6"/>
    <mergeCell ref="F6:H6"/>
  </mergeCells>
  <pageMargins left="0.70866141732283472" right="0.70866141732283472" top="0.74803149606299213" bottom="0.74803149606299213" header="0.31496062992125984" footer="0.31496062992125984"/>
  <pageSetup paperSize="9" fitToHeight="42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10"/>
  <sheetViews>
    <sheetView workbookViewId="0">
      <selection activeCell="H60" sqref="H60"/>
    </sheetView>
  </sheetViews>
  <sheetFormatPr defaultRowHeight="12.75" x14ac:dyDescent="0.2"/>
  <cols>
    <col min="1" max="1" width="7.28515625" style="60" customWidth="1"/>
    <col min="2" max="2" width="17.7109375" style="60" customWidth="1"/>
    <col min="3" max="3" width="11.42578125" style="60" customWidth="1"/>
    <col min="4" max="4" width="14" style="60" bestFit="1" customWidth="1"/>
    <col min="5" max="5" width="9.28515625" style="60" bestFit="1" customWidth="1"/>
    <col min="6" max="6" width="13.42578125" style="60" bestFit="1" customWidth="1"/>
    <col min="7" max="13" width="9.28515625" style="60" bestFit="1" customWidth="1"/>
    <col min="14" max="14" width="14" style="60" bestFit="1" customWidth="1"/>
    <col min="15" max="16384" width="9.140625" style="60"/>
  </cols>
  <sheetData>
    <row r="1" spans="1:14" ht="15.75" x14ac:dyDescent="0.2">
      <c r="A1" s="584" t="s">
        <v>140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</row>
    <row r="2" spans="1:14" ht="15.75" x14ac:dyDescent="0.2">
      <c r="A2" s="585" t="s">
        <v>141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585"/>
      <c r="N2" s="585"/>
    </row>
    <row r="3" spans="1:14" ht="15.75" x14ac:dyDescent="0.2">
      <c r="A3" s="585" t="str">
        <f>'5.1'!A3:H3</f>
        <v>по состоянию на 30.06.2025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</row>
    <row r="4" spans="1:14" ht="15.75" x14ac:dyDescent="0.2">
      <c r="A4" s="585" t="s">
        <v>446</v>
      </c>
      <c r="B4" s="585"/>
      <c r="C4" s="585"/>
      <c r="D4" s="585"/>
      <c r="E4" s="585"/>
      <c r="F4" s="585"/>
      <c r="G4" s="585"/>
      <c r="H4" s="585"/>
      <c r="I4" s="585"/>
      <c r="J4" s="585"/>
      <c r="K4" s="585"/>
      <c r="L4" s="585"/>
      <c r="M4" s="585"/>
      <c r="N4" s="585"/>
    </row>
    <row r="5" spans="1:14" ht="15.75" customHeight="1" x14ac:dyDescent="0.2">
      <c r="A5" s="604" t="s">
        <v>1093</v>
      </c>
      <c r="B5" s="604"/>
      <c r="C5" s="604"/>
      <c r="D5" s="604"/>
      <c r="E5" s="604"/>
      <c r="F5" s="604"/>
      <c r="G5" s="604"/>
      <c r="H5" s="604"/>
      <c r="I5" s="604"/>
      <c r="J5" s="604"/>
      <c r="K5" s="604"/>
      <c r="L5" s="604"/>
      <c r="M5" s="604"/>
      <c r="N5" s="604"/>
    </row>
    <row r="6" spans="1:14" ht="13.5" thickBot="1" x14ac:dyDescent="0.25">
      <c r="N6" s="108" t="s">
        <v>448</v>
      </c>
    </row>
    <row r="7" spans="1:14" ht="294" thickBot="1" x14ac:dyDescent="0.25">
      <c r="A7" s="287" t="s">
        <v>1</v>
      </c>
      <c r="B7" s="287" t="s">
        <v>3</v>
      </c>
      <c r="C7" s="287" t="s">
        <v>449</v>
      </c>
      <c r="D7" s="287" t="s">
        <v>450</v>
      </c>
      <c r="E7" s="287" t="s">
        <v>438</v>
      </c>
      <c r="F7" s="287" t="s">
        <v>439</v>
      </c>
      <c r="G7" s="287" t="s">
        <v>440</v>
      </c>
      <c r="H7" s="287" t="s">
        <v>441</v>
      </c>
      <c r="I7" s="287" t="s">
        <v>442</v>
      </c>
      <c r="J7" s="287" t="s">
        <v>451</v>
      </c>
      <c r="K7" s="287" t="s">
        <v>444</v>
      </c>
      <c r="L7" s="287" t="s">
        <v>445</v>
      </c>
      <c r="M7" s="287" t="s">
        <v>452</v>
      </c>
      <c r="N7" s="287" t="s">
        <v>151</v>
      </c>
    </row>
    <row r="8" spans="1:14" ht="13.5" thickBot="1" x14ac:dyDescent="0.25">
      <c r="A8" s="287">
        <v>1</v>
      </c>
      <c r="B8" s="287">
        <v>2</v>
      </c>
      <c r="C8" s="287">
        <v>3</v>
      </c>
      <c r="D8" s="287">
        <v>4</v>
      </c>
      <c r="E8" s="287">
        <v>5</v>
      </c>
      <c r="F8" s="287">
        <v>6</v>
      </c>
      <c r="G8" s="287">
        <v>7</v>
      </c>
      <c r="H8" s="287">
        <v>8</v>
      </c>
      <c r="I8" s="287">
        <v>9</v>
      </c>
      <c r="J8" s="287">
        <v>10</v>
      </c>
      <c r="K8" s="287">
        <v>11</v>
      </c>
      <c r="L8" s="287">
        <v>12</v>
      </c>
      <c r="M8" s="287">
        <v>13</v>
      </c>
      <c r="N8" s="287">
        <v>14</v>
      </c>
    </row>
    <row r="9" spans="1:14" ht="64.5" thickBot="1" x14ac:dyDescent="0.25">
      <c r="A9" s="609">
        <v>1</v>
      </c>
      <c r="B9" s="117" t="s">
        <v>156</v>
      </c>
      <c r="C9" s="610">
        <f t="shared" ref="C9" si="0">SUM(C11:C14)</f>
        <v>0</v>
      </c>
      <c r="D9" s="610">
        <v>29803952.640000001</v>
      </c>
      <c r="E9" s="610">
        <v>0</v>
      </c>
      <c r="F9" s="610">
        <v>0</v>
      </c>
      <c r="G9" s="610">
        <v>0</v>
      </c>
      <c r="H9" s="610">
        <v>0</v>
      </c>
      <c r="I9" s="610">
        <v>0</v>
      </c>
      <c r="J9" s="610">
        <v>0</v>
      </c>
      <c r="K9" s="610">
        <v>0</v>
      </c>
      <c r="L9" s="610">
        <v>0</v>
      </c>
      <c r="M9" s="610">
        <v>0</v>
      </c>
      <c r="N9" s="610">
        <v>29803952.640000001</v>
      </c>
    </row>
    <row r="10" spans="1:14" ht="13.5" thickBot="1" x14ac:dyDescent="0.25">
      <c r="A10" s="609"/>
      <c r="B10" s="117" t="s">
        <v>157</v>
      </c>
      <c r="C10" s="610"/>
      <c r="D10" s="610"/>
      <c r="E10" s="610"/>
      <c r="F10" s="610"/>
      <c r="G10" s="610"/>
      <c r="H10" s="610"/>
      <c r="I10" s="610"/>
      <c r="J10" s="610"/>
      <c r="K10" s="610"/>
      <c r="L10" s="610"/>
      <c r="M10" s="610"/>
      <c r="N10" s="610"/>
    </row>
    <row r="11" spans="1:14" ht="64.5" thickBot="1" x14ac:dyDescent="0.25">
      <c r="A11" s="75">
        <v>2</v>
      </c>
      <c r="B11" s="82" t="s">
        <v>158</v>
      </c>
      <c r="C11" s="118">
        <f>'10.1'!F11</f>
        <v>0</v>
      </c>
      <c r="D11" s="119">
        <v>29803952.640000001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29803952.640000001</v>
      </c>
    </row>
    <row r="12" spans="1:14" ht="102.75" hidden="1" thickBot="1" x14ac:dyDescent="0.25">
      <c r="A12" s="75">
        <v>3</v>
      </c>
      <c r="B12" s="82" t="s">
        <v>159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</row>
    <row r="13" spans="1:14" ht="102.75" hidden="1" thickBot="1" x14ac:dyDescent="0.25">
      <c r="A13" s="75">
        <v>4</v>
      </c>
      <c r="B13" s="82" t="s">
        <v>160</v>
      </c>
      <c r="C13" s="118">
        <v>0</v>
      </c>
      <c r="D13" s="118">
        <v>0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</row>
    <row r="14" spans="1:14" ht="39" hidden="1" thickBot="1" x14ac:dyDescent="0.25">
      <c r="A14" s="75">
        <v>5</v>
      </c>
      <c r="B14" s="82" t="s">
        <v>161</v>
      </c>
      <c r="C14" s="118">
        <v>0</v>
      </c>
      <c r="D14" s="118">
        <v>0</v>
      </c>
      <c r="E14" s="118">
        <v>0</v>
      </c>
      <c r="F14" s="118">
        <v>0</v>
      </c>
      <c r="G14" s="118">
        <v>0</v>
      </c>
      <c r="H14" s="118">
        <v>0</v>
      </c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</row>
    <row r="15" spans="1:14" ht="39" thickBot="1" x14ac:dyDescent="0.25">
      <c r="A15" s="609">
        <v>6</v>
      </c>
      <c r="B15" s="117" t="s">
        <v>226</v>
      </c>
      <c r="C15" s="610">
        <f t="shared" ref="C15" si="1">SUM(C17:C20)</f>
        <v>0</v>
      </c>
      <c r="D15" s="610">
        <v>464633841.18000001</v>
      </c>
      <c r="E15" s="610">
        <v>0</v>
      </c>
      <c r="F15" s="610">
        <v>0</v>
      </c>
      <c r="G15" s="610">
        <v>0</v>
      </c>
      <c r="H15" s="610">
        <v>0</v>
      </c>
      <c r="I15" s="610">
        <v>0</v>
      </c>
      <c r="J15" s="610">
        <v>0</v>
      </c>
      <c r="K15" s="610">
        <v>0</v>
      </c>
      <c r="L15" s="610">
        <v>0</v>
      </c>
      <c r="M15" s="610">
        <v>0</v>
      </c>
      <c r="N15" s="610">
        <v>464633841.18000001</v>
      </c>
    </row>
    <row r="16" spans="1:14" ht="13.5" thickBot="1" x14ac:dyDescent="0.25">
      <c r="A16" s="609"/>
      <c r="B16" s="117" t="s">
        <v>157</v>
      </c>
      <c r="C16" s="610"/>
      <c r="D16" s="610"/>
      <c r="E16" s="610"/>
      <c r="F16" s="610"/>
      <c r="G16" s="610"/>
      <c r="H16" s="610"/>
      <c r="I16" s="610"/>
      <c r="J16" s="610"/>
      <c r="K16" s="610"/>
      <c r="L16" s="610"/>
      <c r="M16" s="610"/>
      <c r="N16" s="610"/>
    </row>
    <row r="17" spans="1:14" ht="64.5" thickBot="1" x14ac:dyDescent="0.25">
      <c r="A17" s="75">
        <v>7</v>
      </c>
      <c r="B17" s="82" t="s">
        <v>158</v>
      </c>
      <c r="C17" s="118">
        <v>0</v>
      </c>
      <c r="D17" s="119">
        <v>464633841.18000001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464633841.18000001</v>
      </c>
    </row>
    <row r="18" spans="1:14" ht="102.75" hidden="1" thickBot="1" x14ac:dyDescent="0.25">
      <c r="A18" s="75">
        <v>8</v>
      </c>
      <c r="B18" s="82" t="s">
        <v>159</v>
      </c>
      <c r="C18" s="118">
        <v>0</v>
      </c>
      <c r="D18" s="118">
        <v>0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</row>
    <row r="19" spans="1:14" ht="102.75" hidden="1" thickBot="1" x14ac:dyDescent="0.25">
      <c r="A19" s="75">
        <v>9</v>
      </c>
      <c r="B19" s="82" t="s">
        <v>160</v>
      </c>
      <c r="C19" s="118">
        <v>0</v>
      </c>
      <c r="D19" s="118">
        <v>0</v>
      </c>
      <c r="E19" s="118">
        <v>0</v>
      </c>
      <c r="F19" s="118">
        <v>0</v>
      </c>
      <c r="G19" s="118">
        <v>0</v>
      </c>
      <c r="H19" s="118">
        <v>0</v>
      </c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</row>
    <row r="20" spans="1:14" ht="39" hidden="1" thickBot="1" x14ac:dyDescent="0.25">
      <c r="A20" s="75">
        <v>10</v>
      </c>
      <c r="B20" s="82" t="s">
        <v>161</v>
      </c>
      <c r="C20" s="118">
        <v>0</v>
      </c>
      <c r="D20" s="118">
        <v>0</v>
      </c>
      <c r="E20" s="118">
        <v>0</v>
      </c>
      <c r="F20" s="118">
        <v>0</v>
      </c>
      <c r="G20" s="118">
        <v>0</v>
      </c>
      <c r="H20" s="118">
        <v>0</v>
      </c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</row>
    <row r="21" spans="1:14" ht="51.75" thickBot="1" x14ac:dyDescent="0.25">
      <c r="A21" s="609">
        <v>11</v>
      </c>
      <c r="B21" s="117" t="s">
        <v>175</v>
      </c>
      <c r="C21" s="610">
        <f t="shared" ref="C21" si="2">SUM(C23:C26)</f>
        <v>0</v>
      </c>
      <c r="D21" s="610">
        <v>-465075683.13999999</v>
      </c>
      <c r="E21" s="610">
        <v>0</v>
      </c>
      <c r="F21" s="610">
        <v>0</v>
      </c>
      <c r="G21" s="610">
        <v>0</v>
      </c>
      <c r="H21" s="610">
        <v>0</v>
      </c>
      <c r="I21" s="610">
        <v>0</v>
      </c>
      <c r="J21" s="610">
        <v>0</v>
      </c>
      <c r="K21" s="610">
        <v>0</v>
      </c>
      <c r="L21" s="610">
        <v>0</v>
      </c>
      <c r="M21" s="610">
        <v>0</v>
      </c>
      <c r="N21" s="610">
        <v>-465075683.13999999</v>
      </c>
    </row>
    <row r="22" spans="1:14" ht="13.5" thickBot="1" x14ac:dyDescent="0.25">
      <c r="A22" s="609"/>
      <c r="B22" s="117" t="s">
        <v>157</v>
      </c>
      <c r="C22" s="610"/>
      <c r="D22" s="610"/>
      <c r="E22" s="610"/>
      <c r="F22" s="610"/>
      <c r="G22" s="610"/>
      <c r="H22" s="610"/>
      <c r="I22" s="610"/>
      <c r="J22" s="610"/>
      <c r="K22" s="610"/>
      <c r="L22" s="610"/>
      <c r="M22" s="610"/>
      <c r="N22" s="610"/>
    </row>
    <row r="23" spans="1:14" ht="64.5" thickBot="1" x14ac:dyDescent="0.25">
      <c r="A23" s="75">
        <v>12</v>
      </c>
      <c r="B23" s="82" t="s">
        <v>158</v>
      </c>
      <c r="C23" s="118">
        <v>0</v>
      </c>
      <c r="D23" s="119">
        <v>-465075683.13999999</v>
      </c>
      <c r="E23" s="119">
        <v>0</v>
      </c>
      <c r="F23" s="119">
        <v>0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-465075683.13999999</v>
      </c>
    </row>
    <row r="24" spans="1:14" ht="102.75" hidden="1" thickBot="1" x14ac:dyDescent="0.25">
      <c r="A24" s="75">
        <v>13</v>
      </c>
      <c r="B24" s="82" t="s">
        <v>159</v>
      </c>
      <c r="C24" s="118">
        <v>0</v>
      </c>
      <c r="D24" s="118">
        <v>0</v>
      </c>
      <c r="E24" s="118">
        <v>0</v>
      </c>
      <c r="F24" s="118">
        <v>0</v>
      </c>
      <c r="G24" s="118">
        <v>0</v>
      </c>
      <c r="H24" s="118">
        <v>0</v>
      </c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</row>
    <row r="25" spans="1:14" ht="102.75" hidden="1" thickBot="1" x14ac:dyDescent="0.25">
      <c r="A25" s="75">
        <v>14</v>
      </c>
      <c r="B25" s="82" t="s">
        <v>160</v>
      </c>
      <c r="C25" s="118">
        <v>0</v>
      </c>
      <c r="D25" s="118">
        <v>0</v>
      </c>
      <c r="E25" s="118">
        <v>0</v>
      </c>
      <c r="F25" s="118">
        <v>0</v>
      </c>
      <c r="G25" s="118">
        <v>0</v>
      </c>
      <c r="H25" s="118">
        <v>0</v>
      </c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</row>
    <row r="26" spans="1:14" ht="39" hidden="1" thickBot="1" x14ac:dyDescent="0.25">
      <c r="A26" s="75">
        <v>15</v>
      </c>
      <c r="B26" s="82" t="s">
        <v>161</v>
      </c>
      <c r="C26" s="118">
        <v>0</v>
      </c>
      <c r="D26" s="118">
        <v>0</v>
      </c>
      <c r="E26" s="118">
        <v>0</v>
      </c>
      <c r="F26" s="118">
        <v>0</v>
      </c>
      <c r="G26" s="118">
        <v>0</v>
      </c>
      <c r="H26" s="118">
        <v>0</v>
      </c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</row>
    <row r="27" spans="1:14" ht="39" hidden="1" thickBot="1" x14ac:dyDescent="0.25">
      <c r="A27" s="609">
        <v>16</v>
      </c>
      <c r="B27" s="117" t="s">
        <v>176</v>
      </c>
      <c r="C27" s="610">
        <f t="shared" ref="C27" si="3">SUM(C29:C32)</f>
        <v>0</v>
      </c>
      <c r="D27" s="610">
        <v>0</v>
      </c>
      <c r="E27" s="610">
        <v>0</v>
      </c>
      <c r="F27" s="610">
        <v>0</v>
      </c>
      <c r="G27" s="610">
        <v>0</v>
      </c>
      <c r="H27" s="610">
        <v>0</v>
      </c>
      <c r="I27" s="610">
        <v>0</v>
      </c>
      <c r="J27" s="610">
        <v>0</v>
      </c>
      <c r="K27" s="610">
        <v>0</v>
      </c>
      <c r="L27" s="610">
        <v>0</v>
      </c>
      <c r="M27" s="610">
        <v>0</v>
      </c>
      <c r="N27" s="610">
        <v>0</v>
      </c>
    </row>
    <row r="28" spans="1:14" ht="13.5" hidden="1" thickBot="1" x14ac:dyDescent="0.25">
      <c r="A28" s="609"/>
      <c r="B28" s="117" t="s">
        <v>157</v>
      </c>
      <c r="C28" s="610"/>
      <c r="D28" s="610"/>
      <c r="E28" s="610"/>
      <c r="F28" s="610"/>
      <c r="G28" s="610"/>
      <c r="H28" s="610"/>
      <c r="I28" s="610"/>
      <c r="J28" s="610"/>
      <c r="K28" s="610"/>
      <c r="L28" s="610"/>
      <c r="M28" s="610"/>
      <c r="N28" s="610"/>
    </row>
    <row r="29" spans="1:14" ht="64.5" hidden="1" thickBot="1" x14ac:dyDescent="0.25">
      <c r="A29" s="75">
        <v>17</v>
      </c>
      <c r="B29" s="82" t="s">
        <v>158</v>
      </c>
      <c r="C29" s="118">
        <v>0</v>
      </c>
      <c r="D29" s="118">
        <v>0</v>
      </c>
      <c r="E29" s="118">
        <v>0</v>
      </c>
      <c r="F29" s="118">
        <v>0</v>
      </c>
      <c r="G29" s="118">
        <v>0</v>
      </c>
      <c r="H29" s="118">
        <v>0</v>
      </c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</row>
    <row r="30" spans="1:14" ht="102.75" hidden="1" thickBot="1" x14ac:dyDescent="0.25">
      <c r="A30" s="75">
        <v>18</v>
      </c>
      <c r="B30" s="82" t="s">
        <v>159</v>
      </c>
      <c r="C30" s="118">
        <v>0</v>
      </c>
      <c r="D30" s="118">
        <v>0</v>
      </c>
      <c r="E30" s="118">
        <v>0</v>
      </c>
      <c r="F30" s="118">
        <v>0</v>
      </c>
      <c r="G30" s="118">
        <v>0</v>
      </c>
      <c r="H30" s="118">
        <v>0</v>
      </c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v>0</v>
      </c>
    </row>
    <row r="31" spans="1:14" ht="102.75" hidden="1" thickBot="1" x14ac:dyDescent="0.25">
      <c r="A31" s="75">
        <v>19</v>
      </c>
      <c r="B31" s="82" t="s">
        <v>160</v>
      </c>
      <c r="C31" s="118">
        <v>0</v>
      </c>
      <c r="D31" s="118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</row>
    <row r="32" spans="1:14" ht="39" hidden="1" thickBot="1" x14ac:dyDescent="0.25">
      <c r="A32" s="75">
        <v>20</v>
      </c>
      <c r="B32" s="120" t="s">
        <v>161</v>
      </c>
      <c r="C32" s="118">
        <v>0</v>
      </c>
      <c r="D32" s="118">
        <v>0</v>
      </c>
      <c r="E32" s="118">
        <v>0</v>
      </c>
      <c r="F32" s="118">
        <v>0</v>
      </c>
      <c r="G32" s="118">
        <v>0</v>
      </c>
      <c r="H32" s="118">
        <v>0</v>
      </c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</row>
    <row r="33" spans="1:14" ht="102.75" hidden="1" thickBot="1" x14ac:dyDescent="0.25">
      <c r="A33" s="609">
        <v>21</v>
      </c>
      <c r="B33" s="121" t="s">
        <v>162</v>
      </c>
      <c r="C33" s="610">
        <f t="shared" ref="C33" si="4">SUM(C35:C38)</f>
        <v>0</v>
      </c>
      <c r="D33" s="610">
        <v>0</v>
      </c>
      <c r="E33" s="610">
        <v>0</v>
      </c>
      <c r="F33" s="610">
        <v>0</v>
      </c>
      <c r="G33" s="610">
        <v>0</v>
      </c>
      <c r="H33" s="610">
        <v>0</v>
      </c>
      <c r="I33" s="610">
        <v>0</v>
      </c>
      <c r="J33" s="610">
        <v>0</v>
      </c>
      <c r="K33" s="610">
        <v>0</v>
      </c>
      <c r="L33" s="610">
        <v>0</v>
      </c>
      <c r="M33" s="610">
        <v>0</v>
      </c>
      <c r="N33" s="610">
        <v>0</v>
      </c>
    </row>
    <row r="34" spans="1:14" ht="13.5" hidden="1" thickBot="1" x14ac:dyDescent="0.25">
      <c r="A34" s="609"/>
      <c r="B34" s="121" t="s">
        <v>157</v>
      </c>
      <c r="C34" s="610"/>
      <c r="D34" s="610"/>
      <c r="E34" s="610"/>
      <c r="F34" s="610"/>
      <c r="G34" s="610"/>
      <c r="H34" s="610"/>
      <c r="I34" s="610"/>
      <c r="J34" s="610"/>
      <c r="K34" s="610"/>
      <c r="L34" s="610"/>
      <c r="M34" s="610"/>
      <c r="N34" s="610"/>
    </row>
    <row r="35" spans="1:14" ht="64.5" hidden="1" thickBot="1" x14ac:dyDescent="0.25">
      <c r="A35" s="75">
        <v>22</v>
      </c>
      <c r="B35" s="82" t="s">
        <v>158</v>
      </c>
      <c r="C35" s="118">
        <v>0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18">
        <v>0</v>
      </c>
      <c r="L35" s="118">
        <v>0</v>
      </c>
      <c r="M35" s="118">
        <v>0</v>
      </c>
      <c r="N35" s="118">
        <v>0</v>
      </c>
    </row>
    <row r="36" spans="1:14" ht="102.75" hidden="1" thickBot="1" x14ac:dyDescent="0.25">
      <c r="A36" s="75">
        <v>23</v>
      </c>
      <c r="B36" s="82" t="s">
        <v>159</v>
      </c>
      <c r="C36" s="118">
        <v>0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0</v>
      </c>
      <c r="K36" s="118">
        <v>0</v>
      </c>
      <c r="L36" s="118">
        <v>0</v>
      </c>
      <c r="M36" s="118">
        <v>0</v>
      </c>
      <c r="N36" s="118">
        <v>0</v>
      </c>
    </row>
    <row r="37" spans="1:14" ht="102.75" hidden="1" thickBot="1" x14ac:dyDescent="0.25">
      <c r="A37" s="75">
        <v>24</v>
      </c>
      <c r="B37" s="82" t="s">
        <v>160</v>
      </c>
      <c r="C37" s="118">
        <v>0</v>
      </c>
      <c r="D37" s="118">
        <v>0</v>
      </c>
      <c r="E37" s="118">
        <v>0</v>
      </c>
      <c r="F37" s="118">
        <v>0</v>
      </c>
      <c r="G37" s="118">
        <v>0</v>
      </c>
      <c r="H37" s="118">
        <v>0</v>
      </c>
      <c r="I37" s="118">
        <v>0</v>
      </c>
      <c r="J37" s="118">
        <v>0</v>
      </c>
      <c r="K37" s="118">
        <v>0</v>
      </c>
      <c r="L37" s="118">
        <v>0</v>
      </c>
      <c r="M37" s="118">
        <v>0</v>
      </c>
      <c r="N37" s="118">
        <v>0</v>
      </c>
    </row>
    <row r="38" spans="1:14" ht="39" hidden="1" thickBot="1" x14ac:dyDescent="0.25">
      <c r="A38" s="75">
        <v>25</v>
      </c>
      <c r="B38" s="120" t="s">
        <v>161</v>
      </c>
      <c r="C38" s="118">
        <v>0</v>
      </c>
      <c r="D38" s="118">
        <v>0</v>
      </c>
      <c r="E38" s="118">
        <v>0</v>
      </c>
      <c r="F38" s="118">
        <v>0</v>
      </c>
      <c r="G38" s="118">
        <v>0</v>
      </c>
      <c r="H38" s="118">
        <v>0</v>
      </c>
      <c r="I38" s="118">
        <v>0</v>
      </c>
      <c r="J38" s="118">
        <v>0</v>
      </c>
      <c r="K38" s="118">
        <v>0</v>
      </c>
      <c r="L38" s="118">
        <v>0</v>
      </c>
      <c r="M38" s="118">
        <v>0</v>
      </c>
      <c r="N38" s="118">
        <v>0</v>
      </c>
    </row>
    <row r="39" spans="1:14" ht="51.75" hidden="1" thickBot="1" x14ac:dyDescent="0.25">
      <c r="A39" s="609">
        <v>26</v>
      </c>
      <c r="B39" s="117" t="s">
        <v>163</v>
      </c>
      <c r="C39" s="610">
        <f t="shared" ref="C39" si="5">SUM(C41:C44)</f>
        <v>0</v>
      </c>
      <c r="D39" s="610">
        <v>0</v>
      </c>
      <c r="E39" s="610">
        <v>0</v>
      </c>
      <c r="F39" s="610">
        <v>0</v>
      </c>
      <c r="G39" s="610">
        <v>0</v>
      </c>
      <c r="H39" s="610">
        <v>0</v>
      </c>
      <c r="I39" s="610">
        <v>0</v>
      </c>
      <c r="J39" s="610">
        <v>0</v>
      </c>
      <c r="K39" s="610">
        <v>0</v>
      </c>
      <c r="L39" s="610">
        <v>0</v>
      </c>
      <c r="M39" s="610">
        <v>0</v>
      </c>
      <c r="N39" s="610">
        <v>0</v>
      </c>
    </row>
    <row r="40" spans="1:14" ht="13.5" hidden="1" thickBot="1" x14ac:dyDescent="0.25">
      <c r="A40" s="609"/>
      <c r="B40" s="117" t="s">
        <v>157</v>
      </c>
      <c r="C40" s="610"/>
      <c r="D40" s="610"/>
      <c r="E40" s="610"/>
      <c r="F40" s="610"/>
      <c r="G40" s="610"/>
      <c r="H40" s="610"/>
      <c r="I40" s="610"/>
      <c r="J40" s="610"/>
      <c r="K40" s="610"/>
      <c r="L40" s="610"/>
      <c r="M40" s="610"/>
      <c r="N40" s="610"/>
    </row>
    <row r="41" spans="1:14" ht="64.5" hidden="1" thickBot="1" x14ac:dyDescent="0.25">
      <c r="A41" s="75">
        <v>27</v>
      </c>
      <c r="B41" s="82" t="s">
        <v>158</v>
      </c>
      <c r="C41" s="118">
        <v>0</v>
      </c>
      <c r="D41" s="118"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  <c r="N41" s="118">
        <v>0</v>
      </c>
    </row>
    <row r="42" spans="1:14" ht="102.75" hidden="1" thickBot="1" x14ac:dyDescent="0.25">
      <c r="A42" s="75">
        <v>28</v>
      </c>
      <c r="B42" s="82" t="s">
        <v>159</v>
      </c>
      <c r="C42" s="118">
        <v>0</v>
      </c>
      <c r="D42" s="118">
        <v>0</v>
      </c>
      <c r="E42" s="118">
        <v>0</v>
      </c>
      <c r="F42" s="118">
        <v>0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  <c r="N42" s="118">
        <v>0</v>
      </c>
    </row>
    <row r="43" spans="1:14" ht="102.75" hidden="1" thickBot="1" x14ac:dyDescent="0.25">
      <c r="A43" s="75">
        <v>29</v>
      </c>
      <c r="B43" s="82" t="s">
        <v>160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  <c r="N43" s="118">
        <v>0</v>
      </c>
    </row>
    <row r="44" spans="1:14" ht="39" hidden="1" thickBot="1" x14ac:dyDescent="0.25">
      <c r="A44" s="75">
        <v>30</v>
      </c>
      <c r="B44" s="120" t="s">
        <v>161</v>
      </c>
      <c r="C44" s="118">
        <v>0</v>
      </c>
      <c r="D44" s="118">
        <v>0</v>
      </c>
      <c r="E44" s="118">
        <v>0</v>
      </c>
      <c r="F44" s="118">
        <v>0</v>
      </c>
      <c r="G44" s="118">
        <v>0</v>
      </c>
      <c r="H44" s="118">
        <v>0</v>
      </c>
      <c r="I44" s="118">
        <v>0</v>
      </c>
      <c r="J44" s="118">
        <v>0</v>
      </c>
      <c r="K44" s="118">
        <v>0</v>
      </c>
      <c r="L44" s="118">
        <v>0</v>
      </c>
      <c r="M44" s="118">
        <v>0</v>
      </c>
      <c r="N44" s="118">
        <v>0</v>
      </c>
    </row>
    <row r="45" spans="1:14" ht="13.5" hidden="1" thickBot="1" x14ac:dyDescent="0.25">
      <c r="A45" s="609">
        <v>31</v>
      </c>
      <c r="B45" s="121" t="s">
        <v>164</v>
      </c>
      <c r="C45" s="610">
        <f t="shared" ref="C45" si="6">SUM(C47:C50)</f>
        <v>0</v>
      </c>
      <c r="D45" s="610">
        <v>0</v>
      </c>
      <c r="E45" s="610">
        <v>0</v>
      </c>
      <c r="F45" s="610">
        <v>0</v>
      </c>
      <c r="G45" s="610">
        <v>0</v>
      </c>
      <c r="H45" s="610">
        <v>0</v>
      </c>
      <c r="I45" s="610">
        <v>0</v>
      </c>
      <c r="J45" s="610">
        <v>0</v>
      </c>
      <c r="K45" s="610">
        <v>0</v>
      </c>
      <c r="L45" s="610">
        <v>0</v>
      </c>
      <c r="M45" s="610">
        <v>0</v>
      </c>
      <c r="N45" s="610">
        <v>0</v>
      </c>
    </row>
    <row r="46" spans="1:14" ht="13.5" hidden="1" thickBot="1" x14ac:dyDescent="0.25">
      <c r="A46" s="609"/>
      <c r="B46" s="121" t="s">
        <v>157</v>
      </c>
      <c r="C46" s="610"/>
      <c r="D46" s="610"/>
      <c r="E46" s="610"/>
      <c r="F46" s="610"/>
      <c r="G46" s="610"/>
      <c r="H46" s="610"/>
      <c r="I46" s="610"/>
      <c r="J46" s="610"/>
      <c r="K46" s="610"/>
      <c r="L46" s="610"/>
      <c r="M46" s="610"/>
      <c r="N46" s="610"/>
    </row>
    <row r="47" spans="1:14" ht="64.5" hidden="1" thickBot="1" x14ac:dyDescent="0.25">
      <c r="A47" s="75">
        <v>32</v>
      </c>
      <c r="B47" s="82" t="s">
        <v>158</v>
      </c>
      <c r="C47" s="118">
        <v>0</v>
      </c>
      <c r="D47" s="118">
        <v>0</v>
      </c>
      <c r="E47" s="118">
        <v>0</v>
      </c>
      <c r="F47" s="118">
        <v>0</v>
      </c>
      <c r="G47" s="118">
        <v>0</v>
      </c>
      <c r="H47" s="118">
        <v>0</v>
      </c>
      <c r="I47" s="118">
        <v>0</v>
      </c>
      <c r="J47" s="118">
        <v>0</v>
      </c>
      <c r="K47" s="118">
        <v>0</v>
      </c>
      <c r="L47" s="118">
        <v>0</v>
      </c>
      <c r="M47" s="118">
        <v>0</v>
      </c>
      <c r="N47" s="118">
        <v>0</v>
      </c>
    </row>
    <row r="48" spans="1:14" ht="102.75" hidden="1" thickBot="1" x14ac:dyDescent="0.25">
      <c r="A48" s="75">
        <v>33</v>
      </c>
      <c r="B48" s="82" t="s">
        <v>159</v>
      </c>
      <c r="C48" s="118">
        <v>0</v>
      </c>
      <c r="D48" s="118">
        <v>0</v>
      </c>
      <c r="E48" s="118">
        <v>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0</v>
      </c>
      <c r="L48" s="118">
        <v>0</v>
      </c>
      <c r="M48" s="118">
        <v>0</v>
      </c>
      <c r="N48" s="118">
        <v>0</v>
      </c>
    </row>
    <row r="49" spans="1:14" ht="102.75" hidden="1" thickBot="1" x14ac:dyDescent="0.25">
      <c r="A49" s="75">
        <v>34</v>
      </c>
      <c r="B49" s="82" t="s">
        <v>160</v>
      </c>
      <c r="C49" s="118">
        <v>0</v>
      </c>
      <c r="D49" s="118">
        <v>0</v>
      </c>
      <c r="E49" s="118">
        <v>0</v>
      </c>
      <c r="F49" s="118">
        <v>0</v>
      </c>
      <c r="G49" s="118">
        <v>0</v>
      </c>
      <c r="H49" s="118">
        <v>0</v>
      </c>
      <c r="I49" s="118">
        <v>0</v>
      </c>
      <c r="J49" s="118">
        <v>0</v>
      </c>
      <c r="K49" s="118">
        <v>0</v>
      </c>
      <c r="L49" s="118">
        <v>0</v>
      </c>
      <c r="M49" s="118">
        <v>0</v>
      </c>
      <c r="N49" s="118">
        <v>0</v>
      </c>
    </row>
    <row r="50" spans="1:14" ht="39" hidden="1" thickBot="1" x14ac:dyDescent="0.25">
      <c r="A50" s="75">
        <v>35</v>
      </c>
      <c r="B50" s="120" t="s">
        <v>161</v>
      </c>
      <c r="C50" s="118">
        <v>0</v>
      </c>
      <c r="D50" s="118">
        <v>0</v>
      </c>
      <c r="E50" s="118">
        <v>0</v>
      </c>
      <c r="F50" s="118">
        <v>0</v>
      </c>
      <c r="G50" s="118">
        <v>0</v>
      </c>
      <c r="H50" s="118">
        <v>0</v>
      </c>
      <c r="I50" s="118">
        <v>0</v>
      </c>
      <c r="J50" s="118">
        <v>0</v>
      </c>
      <c r="K50" s="118">
        <v>0</v>
      </c>
      <c r="L50" s="118">
        <v>0</v>
      </c>
      <c r="M50" s="118">
        <v>0</v>
      </c>
      <c r="N50" s="118">
        <v>0</v>
      </c>
    </row>
    <row r="51" spans="1:14" ht="51.75" thickBot="1" x14ac:dyDescent="0.25">
      <c r="A51" s="609">
        <v>36</v>
      </c>
      <c r="B51" s="117" t="s">
        <v>227</v>
      </c>
      <c r="C51" s="610">
        <f t="shared" ref="C51" si="7">SUM(C53:C56)</f>
        <v>0</v>
      </c>
      <c r="D51" s="610">
        <v>29362110.680000022</v>
      </c>
      <c r="E51" s="610">
        <v>0</v>
      </c>
      <c r="F51" s="610">
        <v>0</v>
      </c>
      <c r="G51" s="610">
        <v>0</v>
      </c>
      <c r="H51" s="610">
        <v>0</v>
      </c>
      <c r="I51" s="610">
        <v>0</v>
      </c>
      <c r="J51" s="610">
        <v>0</v>
      </c>
      <c r="K51" s="610">
        <v>0</v>
      </c>
      <c r="L51" s="610">
        <v>0</v>
      </c>
      <c r="M51" s="610">
        <v>0</v>
      </c>
      <c r="N51" s="610">
        <v>29362110.680000022</v>
      </c>
    </row>
    <row r="52" spans="1:14" ht="13.5" thickBot="1" x14ac:dyDescent="0.25">
      <c r="A52" s="609"/>
      <c r="B52" s="117" t="s">
        <v>157</v>
      </c>
      <c r="C52" s="610"/>
      <c r="D52" s="610"/>
      <c r="E52" s="610"/>
      <c r="F52" s="610"/>
      <c r="G52" s="610"/>
      <c r="H52" s="610"/>
      <c r="I52" s="610"/>
      <c r="J52" s="610"/>
      <c r="K52" s="610"/>
      <c r="L52" s="610"/>
      <c r="M52" s="610"/>
      <c r="N52" s="610"/>
    </row>
    <row r="53" spans="1:14" ht="64.5" thickBot="1" x14ac:dyDescent="0.25">
      <c r="A53" s="75">
        <v>37</v>
      </c>
      <c r="B53" s="82" t="s">
        <v>158</v>
      </c>
      <c r="C53" s="118">
        <f t="shared" ref="C53" si="8">C47+C35+C23+C17+C11</f>
        <v>0</v>
      </c>
      <c r="D53" s="119">
        <v>29362110.680000022</v>
      </c>
      <c r="E53" s="119">
        <v>0</v>
      </c>
      <c r="F53" s="119">
        <v>0</v>
      </c>
      <c r="G53" s="119">
        <v>0</v>
      </c>
      <c r="H53" s="119">
        <v>0</v>
      </c>
      <c r="I53" s="119">
        <v>0</v>
      </c>
      <c r="J53" s="119">
        <v>0</v>
      </c>
      <c r="K53" s="119">
        <v>0</v>
      </c>
      <c r="L53" s="119">
        <v>0</v>
      </c>
      <c r="M53" s="119">
        <v>0</v>
      </c>
      <c r="N53" s="119">
        <v>29362110.680000022</v>
      </c>
    </row>
    <row r="54" spans="1:14" ht="102.75" hidden="1" thickBot="1" x14ac:dyDescent="0.25">
      <c r="A54" s="75">
        <v>38</v>
      </c>
      <c r="B54" s="82" t="s">
        <v>159</v>
      </c>
      <c r="C54" s="118">
        <f t="shared" ref="C54:N54" si="9">C48+C36+C24+C18+C12</f>
        <v>0</v>
      </c>
      <c r="D54" s="118">
        <f t="shared" si="9"/>
        <v>0</v>
      </c>
      <c r="E54" s="118">
        <f t="shared" si="9"/>
        <v>0</v>
      </c>
      <c r="F54" s="118">
        <f t="shared" si="9"/>
        <v>0</v>
      </c>
      <c r="G54" s="118">
        <f t="shared" si="9"/>
        <v>0</v>
      </c>
      <c r="H54" s="118">
        <f t="shared" si="9"/>
        <v>0</v>
      </c>
      <c r="I54" s="118">
        <f t="shared" si="9"/>
        <v>0</v>
      </c>
      <c r="J54" s="118">
        <f t="shared" si="9"/>
        <v>0</v>
      </c>
      <c r="K54" s="118">
        <f t="shared" si="9"/>
        <v>0</v>
      </c>
      <c r="L54" s="118">
        <f t="shared" si="9"/>
        <v>0</v>
      </c>
      <c r="M54" s="118">
        <f t="shared" si="9"/>
        <v>0</v>
      </c>
      <c r="N54" s="118">
        <f t="shared" si="9"/>
        <v>0</v>
      </c>
    </row>
    <row r="55" spans="1:14" ht="102.75" hidden="1" thickBot="1" x14ac:dyDescent="0.25">
      <c r="A55" s="75">
        <v>39</v>
      </c>
      <c r="B55" s="82" t="s">
        <v>160</v>
      </c>
      <c r="C55" s="118">
        <f t="shared" ref="C55:N55" si="10">C49+C37+C25+C19+C13</f>
        <v>0</v>
      </c>
      <c r="D55" s="118">
        <f t="shared" si="10"/>
        <v>0</v>
      </c>
      <c r="E55" s="118">
        <f t="shared" si="10"/>
        <v>0</v>
      </c>
      <c r="F55" s="118">
        <f t="shared" si="10"/>
        <v>0</v>
      </c>
      <c r="G55" s="118">
        <f t="shared" si="10"/>
        <v>0</v>
      </c>
      <c r="H55" s="118">
        <f t="shared" si="10"/>
        <v>0</v>
      </c>
      <c r="I55" s="118">
        <f t="shared" si="10"/>
        <v>0</v>
      </c>
      <c r="J55" s="118">
        <f t="shared" si="10"/>
        <v>0</v>
      </c>
      <c r="K55" s="118">
        <f t="shared" si="10"/>
        <v>0</v>
      </c>
      <c r="L55" s="118">
        <f t="shared" si="10"/>
        <v>0</v>
      </c>
      <c r="M55" s="118">
        <f t="shared" si="10"/>
        <v>0</v>
      </c>
      <c r="N55" s="118">
        <f t="shared" si="10"/>
        <v>0</v>
      </c>
    </row>
    <row r="56" spans="1:14" ht="39" hidden="1" thickBot="1" x14ac:dyDescent="0.25">
      <c r="A56" s="75">
        <v>40</v>
      </c>
      <c r="B56" s="120" t="s">
        <v>161</v>
      </c>
      <c r="C56" s="118">
        <f t="shared" ref="C56:N56" si="11">C50+C38+C26+C20+C14</f>
        <v>0</v>
      </c>
      <c r="D56" s="118">
        <f t="shared" si="11"/>
        <v>0</v>
      </c>
      <c r="E56" s="118">
        <f t="shared" si="11"/>
        <v>0</v>
      </c>
      <c r="F56" s="118">
        <f t="shared" si="11"/>
        <v>0</v>
      </c>
      <c r="G56" s="118">
        <f t="shared" si="11"/>
        <v>0</v>
      </c>
      <c r="H56" s="118">
        <f t="shared" si="11"/>
        <v>0</v>
      </c>
      <c r="I56" s="118">
        <f t="shared" si="11"/>
        <v>0</v>
      </c>
      <c r="J56" s="118">
        <f t="shared" si="11"/>
        <v>0</v>
      </c>
      <c r="K56" s="118">
        <f t="shared" si="11"/>
        <v>0</v>
      </c>
      <c r="L56" s="118">
        <f t="shared" si="11"/>
        <v>0</v>
      </c>
      <c r="M56" s="118">
        <f t="shared" si="11"/>
        <v>0</v>
      </c>
      <c r="N56" s="118">
        <f t="shared" si="11"/>
        <v>0</v>
      </c>
    </row>
    <row r="57" spans="1:14" s="100" customFormat="1" x14ac:dyDescent="0.2">
      <c r="C57" s="99">
        <f>C51-'10.1'!C11</f>
        <v>0</v>
      </c>
      <c r="D57" s="99">
        <f>'10.1'!C21-D53</f>
        <v>0</v>
      </c>
      <c r="E57" s="99">
        <f>D57-'10.1'!C13</f>
        <v>0</v>
      </c>
      <c r="F57" s="99">
        <f>F53-'10.1'!C21</f>
        <v>-29362110.68</v>
      </c>
    </row>
    <row r="58" spans="1:14" x14ac:dyDescent="0.2">
      <c r="A58" s="604" t="s">
        <v>453</v>
      </c>
      <c r="B58" s="604"/>
      <c r="C58" s="604"/>
      <c r="D58" s="604"/>
      <c r="E58" s="604"/>
      <c r="F58" s="604"/>
      <c r="G58" s="604"/>
      <c r="H58" s="604"/>
      <c r="I58" s="604"/>
      <c r="J58" s="604"/>
      <c r="K58" s="604"/>
      <c r="L58" s="604"/>
      <c r="M58" s="604"/>
      <c r="N58" s="604"/>
    </row>
    <row r="59" spans="1:14" ht="13.5" thickBot="1" x14ac:dyDescent="0.25">
      <c r="N59" s="108" t="s">
        <v>448</v>
      </c>
    </row>
    <row r="60" spans="1:14" ht="294" thickBot="1" x14ac:dyDescent="0.25">
      <c r="A60" s="287" t="s">
        <v>1</v>
      </c>
      <c r="B60" s="287" t="s">
        <v>3</v>
      </c>
      <c r="C60" s="287" t="s">
        <v>449</v>
      </c>
      <c r="D60" s="287" t="s">
        <v>450</v>
      </c>
      <c r="E60" s="287" t="s">
        <v>438</v>
      </c>
      <c r="F60" s="287" t="s">
        <v>439</v>
      </c>
      <c r="G60" s="287" t="s">
        <v>440</v>
      </c>
      <c r="H60" s="287" t="s">
        <v>441</v>
      </c>
      <c r="I60" s="287" t="s">
        <v>442</v>
      </c>
      <c r="J60" s="287" t="s">
        <v>451</v>
      </c>
      <c r="K60" s="287" t="s">
        <v>444</v>
      </c>
      <c r="L60" s="287" t="s">
        <v>445</v>
      </c>
      <c r="M60" s="287" t="s">
        <v>452</v>
      </c>
      <c r="N60" s="287" t="s">
        <v>151</v>
      </c>
    </row>
    <row r="61" spans="1:14" ht="13.5" thickBot="1" x14ac:dyDescent="0.25">
      <c r="A61" s="287">
        <v>1</v>
      </c>
      <c r="B61" s="287">
        <v>2</v>
      </c>
      <c r="C61" s="287">
        <v>3</v>
      </c>
      <c r="D61" s="287">
        <v>4</v>
      </c>
      <c r="E61" s="287">
        <v>5</v>
      </c>
      <c r="F61" s="287">
        <v>6</v>
      </c>
      <c r="G61" s="287">
        <v>7</v>
      </c>
      <c r="H61" s="287">
        <v>8</v>
      </c>
      <c r="I61" s="287">
        <v>9</v>
      </c>
      <c r="J61" s="287">
        <v>10</v>
      </c>
      <c r="K61" s="287">
        <v>11</v>
      </c>
      <c r="L61" s="287">
        <v>12</v>
      </c>
      <c r="M61" s="287">
        <v>13</v>
      </c>
      <c r="N61" s="287">
        <v>14</v>
      </c>
    </row>
    <row r="62" spans="1:14" ht="64.5" thickBot="1" x14ac:dyDescent="0.25">
      <c r="A62" s="609">
        <v>1</v>
      </c>
      <c r="B62" s="117" t="s">
        <v>156</v>
      </c>
      <c r="C62" s="610">
        <f t="shared" ref="C62" si="12">SUM(C64:C67)</f>
        <v>0</v>
      </c>
      <c r="D62" s="610">
        <v>24627050.960000001</v>
      </c>
      <c r="E62" s="610">
        <v>0</v>
      </c>
      <c r="F62" s="610">
        <v>0</v>
      </c>
      <c r="G62" s="610">
        <v>0</v>
      </c>
      <c r="H62" s="610">
        <v>0</v>
      </c>
      <c r="I62" s="610">
        <v>0</v>
      </c>
      <c r="J62" s="610">
        <v>0</v>
      </c>
      <c r="K62" s="610">
        <v>0</v>
      </c>
      <c r="L62" s="610">
        <v>0</v>
      </c>
      <c r="M62" s="610">
        <v>0</v>
      </c>
      <c r="N62" s="610">
        <v>24627050.960000001</v>
      </c>
    </row>
    <row r="63" spans="1:14" ht="13.5" thickBot="1" x14ac:dyDescent="0.25">
      <c r="A63" s="609"/>
      <c r="B63" s="117" t="s">
        <v>157</v>
      </c>
      <c r="C63" s="610"/>
      <c r="D63" s="610"/>
      <c r="E63" s="610"/>
      <c r="F63" s="610"/>
      <c r="G63" s="610"/>
      <c r="H63" s="610"/>
      <c r="I63" s="610"/>
      <c r="J63" s="610"/>
      <c r="K63" s="610"/>
      <c r="L63" s="610"/>
      <c r="M63" s="610"/>
      <c r="N63" s="610"/>
    </row>
    <row r="64" spans="1:14" ht="64.5" thickBot="1" x14ac:dyDescent="0.25">
      <c r="A64" s="75">
        <v>2</v>
      </c>
      <c r="B64" s="82" t="s">
        <v>158</v>
      </c>
      <c r="C64" s="118">
        <f>F43</f>
        <v>0</v>
      </c>
      <c r="D64" s="119">
        <v>24627050.960000001</v>
      </c>
      <c r="E64" s="119">
        <v>0</v>
      </c>
      <c r="F64" s="119">
        <v>0</v>
      </c>
      <c r="G64" s="119">
        <v>0</v>
      </c>
      <c r="H64" s="119">
        <v>0</v>
      </c>
      <c r="I64" s="119">
        <v>0</v>
      </c>
      <c r="J64" s="119">
        <v>0</v>
      </c>
      <c r="K64" s="119">
        <v>0</v>
      </c>
      <c r="L64" s="119">
        <v>0</v>
      </c>
      <c r="M64" s="119">
        <v>0</v>
      </c>
      <c r="N64" s="119">
        <v>24627050.960000001</v>
      </c>
    </row>
    <row r="65" spans="1:14" ht="102.75" hidden="1" thickBot="1" x14ac:dyDescent="0.25">
      <c r="A65" s="75">
        <v>3</v>
      </c>
      <c r="B65" s="82" t="s">
        <v>159</v>
      </c>
      <c r="C65" s="118">
        <v>0</v>
      </c>
      <c r="D65" s="118">
        <v>0</v>
      </c>
      <c r="E65" s="118">
        <v>0</v>
      </c>
      <c r="F65" s="118">
        <v>0</v>
      </c>
      <c r="G65" s="118">
        <v>0</v>
      </c>
      <c r="H65" s="118">
        <v>0</v>
      </c>
      <c r="I65" s="118">
        <v>0</v>
      </c>
      <c r="J65" s="118">
        <v>0</v>
      </c>
      <c r="K65" s="118">
        <v>0</v>
      </c>
      <c r="L65" s="118">
        <v>0</v>
      </c>
      <c r="M65" s="118">
        <v>0</v>
      </c>
      <c r="N65" s="118">
        <v>0</v>
      </c>
    </row>
    <row r="66" spans="1:14" ht="102.75" hidden="1" thickBot="1" x14ac:dyDescent="0.25">
      <c r="A66" s="75">
        <v>4</v>
      </c>
      <c r="B66" s="82" t="s">
        <v>160</v>
      </c>
      <c r="C66" s="118">
        <v>0</v>
      </c>
      <c r="D66" s="118">
        <v>0</v>
      </c>
      <c r="E66" s="118">
        <v>0</v>
      </c>
      <c r="F66" s="118">
        <v>0</v>
      </c>
      <c r="G66" s="118">
        <v>0</v>
      </c>
      <c r="H66" s="118">
        <v>0</v>
      </c>
      <c r="I66" s="118">
        <v>0</v>
      </c>
      <c r="J66" s="118">
        <v>0</v>
      </c>
      <c r="K66" s="118">
        <v>0</v>
      </c>
      <c r="L66" s="118">
        <v>0</v>
      </c>
      <c r="M66" s="118">
        <v>0</v>
      </c>
      <c r="N66" s="118">
        <v>0</v>
      </c>
    </row>
    <row r="67" spans="1:14" ht="39" hidden="1" thickBot="1" x14ac:dyDescent="0.25">
      <c r="A67" s="75">
        <v>5</v>
      </c>
      <c r="B67" s="82" t="s">
        <v>161</v>
      </c>
      <c r="C67" s="118">
        <v>0</v>
      </c>
      <c r="D67" s="118">
        <v>0</v>
      </c>
      <c r="E67" s="118">
        <v>0</v>
      </c>
      <c r="F67" s="118">
        <v>0</v>
      </c>
      <c r="G67" s="118">
        <v>0</v>
      </c>
      <c r="H67" s="118">
        <v>0</v>
      </c>
      <c r="I67" s="118">
        <v>0</v>
      </c>
      <c r="J67" s="118">
        <v>0</v>
      </c>
      <c r="K67" s="118">
        <v>0</v>
      </c>
      <c r="L67" s="118">
        <v>0</v>
      </c>
      <c r="M67" s="118">
        <v>0</v>
      </c>
      <c r="N67" s="118">
        <v>0</v>
      </c>
    </row>
    <row r="68" spans="1:14" ht="39" thickBot="1" x14ac:dyDescent="0.25">
      <c r="A68" s="609">
        <v>6</v>
      </c>
      <c r="B68" s="117" t="s">
        <v>226</v>
      </c>
      <c r="C68" s="610">
        <f t="shared" ref="C68" si="13">SUM(C70:C73)</f>
        <v>0</v>
      </c>
      <c r="D68" s="610">
        <v>795928382.08000004</v>
      </c>
      <c r="E68" s="610">
        <v>0</v>
      </c>
      <c r="F68" s="610">
        <v>0</v>
      </c>
      <c r="G68" s="610">
        <v>0</v>
      </c>
      <c r="H68" s="610">
        <v>0</v>
      </c>
      <c r="I68" s="610">
        <v>0</v>
      </c>
      <c r="J68" s="610">
        <v>0</v>
      </c>
      <c r="K68" s="610">
        <v>0</v>
      </c>
      <c r="L68" s="610">
        <v>0</v>
      </c>
      <c r="M68" s="610">
        <v>0</v>
      </c>
      <c r="N68" s="610">
        <v>795928382.08000004</v>
      </c>
    </row>
    <row r="69" spans="1:14" ht="13.5" thickBot="1" x14ac:dyDescent="0.25">
      <c r="A69" s="609"/>
      <c r="B69" s="117" t="s">
        <v>157</v>
      </c>
      <c r="C69" s="610"/>
      <c r="D69" s="610"/>
      <c r="E69" s="610"/>
      <c r="F69" s="610"/>
      <c r="G69" s="610"/>
      <c r="H69" s="610"/>
      <c r="I69" s="610"/>
      <c r="J69" s="610"/>
      <c r="K69" s="610"/>
      <c r="L69" s="610"/>
      <c r="M69" s="610"/>
      <c r="N69" s="610"/>
    </row>
    <row r="70" spans="1:14" ht="64.5" thickBot="1" x14ac:dyDescent="0.25">
      <c r="A70" s="75">
        <v>7</v>
      </c>
      <c r="B70" s="82" t="s">
        <v>158</v>
      </c>
      <c r="C70" s="118">
        <v>0</v>
      </c>
      <c r="D70" s="119">
        <v>795928382.08000004</v>
      </c>
      <c r="E70" s="119">
        <v>0</v>
      </c>
      <c r="F70" s="119">
        <v>0</v>
      </c>
      <c r="G70" s="119">
        <v>0</v>
      </c>
      <c r="H70" s="119">
        <v>0</v>
      </c>
      <c r="I70" s="119">
        <v>0</v>
      </c>
      <c r="J70" s="119">
        <v>0</v>
      </c>
      <c r="K70" s="119">
        <v>0</v>
      </c>
      <c r="L70" s="119">
        <v>0</v>
      </c>
      <c r="M70" s="119">
        <v>0</v>
      </c>
      <c r="N70" s="119">
        <v>795928382.08000004</v>
      </c>
    </row>
    <row r="71" spans="1:14" ht="102.75" hidden="1" thickBot="1" x14ac:dyDescent="0.25">
      <c r="A71" s="75">
        <v>8</v>
      </c>
      <c r="B71" s="82" t="s">
        <v>159</v>
      </c>
      <c r="C71" s="118">
        <v>0</v>
      </c>
      <c r="D71" s="118">
        <v>0</v>
      </c>
      <c r="E71" s="118">
        <v>0</v>
      </c>
      <c r="F71" s="118">
        <v>0</v>
      </c>
      <c r="G71" s="118">
        <v>0</v>
      </c>
      <c r="H71" s="118">
        <v>0</v>
      </c>
      <c r="I71" s="118">
        <v>0</v>
      </c>
      <c r="J71" s="118">
        <v>0</v>
      </c>
      <c r="K71" s="118">
        <v>0</v>
      </c>
      <c r="L71" s="118">
        <v>0</v>
      </c>
      <c r="M71" s="118">
        <v>0</v>
      </c>
      <c r="N71" s="118">
        <v>0</v>
      </c>
    </row>
    <row r="72" spans="1:14" ht="102.75" hidden="1" thickBot="1" x14ac:dyDescent="0.25">
      <c r="A72" s="75">
        <v>9</v>
      </c>
      <c r="B72" s="82" t="s">
        <v>160</v>
      </c>
      <c r="C72" s="118">
        <v>0</v>
      </c>
      <c r="D72" s="118">
        <v>0</v>
      </c>
      <c r="E72" s="118">
        <v>0</v>
      </c>
      <c r="F72" s="118">
        <v>0</v>
      </c>
      <c r="G72" s="118">
        <v>0</v>
      </c>
      <c r="H72" s="118">
        <v>0</v>
      </c>
      <c r="I72" s="118">
        <v>0</v>
      </c>
      <c r="J72" s="118">
        <v>0</v>
      </c>
      <c r="K72" s="118">
        <v>0</v>
      </c>
      <c r="L72" s="118">
        <v>0</v>
      </c>
      <c r="M72" s="118">
        <v>0</v>
      </c>
      <c r="N72" s="118">
        <v>0</v>
      </c>
    </row>
    <row r="73" spans="1:14" ht="39" hidden="1" thickBot="1" x14ac:dyDescent="0.25">
      <c r="A73" s="75">
        <v>10</v>
      </c>
      <c r="B73" s="82" t="s">
        <v>161</v>
      </c>
      <c r="C73" s="118">
        <v>0</v>
      </c>
      <c r="D73" s="118">
        <v>0</v>
      </c>
      <c r="E73" s="118">
        <v>0</v>
      </c>
      <c r="F73" s="118">
        <v>0</v>
      </c>
      <c r="G73" s="118">
        <v>0</v>
      </c>
      <c r="H73" s="118">
        <v>0</v>
      </c>
      <c r="I73" s="118">
        <v>0</v>
      </c>
      <c r="J73" s="118">
        <v>0</v>
      </c>
      <c r="K73" s="118">
        <v>0</v>
      </c>
      <c r="L73" s="118">
        <v>0</v>
      </c>
      <c r="M73" s="118">
        <v>0</v>
      </c>
      <c r="N73" s="118">
        <v>0</v>
      </c>
    </row>
    <row r="74" spans="1:14" ht="51.75" thickBot="1" x14ac:dyDescent="0.25">
      <c r="A74" s="609">
        <v>11</v>
      </c>
      <c r="B74" s="117" t="s">
        <v>175</v>
      </c>
      <c r="C74" s="610">
        <f t="shared" ref="C74" si="14">SUM(C76:C79)</f>
        <v>0</v>
      </c>
      <c r="D74" s="610">
        <v>-790751480.4000001</v>
      </c>
      <c r="E74" s="610">
        <v>0</v>
      </c>
      <c r="F74" s="610">
        <v>0</v>
      </c>
      <c r="G74" s="610">
        <v>0</v>
      </c>
      <c r="H74" s="610">
        <v>0</v>
      </c>
      <c r="I74" s="610">
        <v>0</v>
      </c>
      <c r="J74" s="610">
        <v>0</v>
      </c>
      <c r="K74" s="610">
        <v>0</v>
      </c>
      <c r="L74" s="610">
        <v>0</v>
      </c>
      <c r="M74" s="610">
        <v>0</v>
      </c>
      <c r="N74" s="610">
        <v>-790751480.4000001</v>
      </c>
    </row>
    <row r="75" spans="1:14" ht="13.5" thickBot="1" x14ac:dyDescent="0.25">
      <c r="A75" s="609"/>
      <c r="B75" s="117" t="s">
        <v>157</v>
      </c>
      <c r="C75" s="610"/>
      <c r="D75" s="610"/>
      <c r="E75" s="610"/>
      <c r="F75" s="610"/>
      <c r="G75" s="610"/>
      <c r="H75" s="610"/>
      <c r="I75" s="610"/>
      <c r="J75" s="610"/>
      <c r="K75" s="610"/>
      <c r="L75" s="610"/>
      <c r="M75" s="610"/>
      <c r="N75" s="610"/>
    </row>
    <row r="76" spans="1:14" ht="64.5" thickBot="1" x14ac:dyDescent="0.25">
      <c r="A76" s="75">
        <v>12</v>
      </c>
      <c r="B76" s="82" t="s">
        <v>158</v>
      </c>
      <c r="C76" s="118">
        <v>0</v>
      </c>
      <c r="D76" s="119">
        <v>-790751480.4000001</v>
      </c>
      <c r="E76" s="119">
        <v>0</v>
      </c>
      <c r="F76" s="119">
        <v>0</v>
      </c>
      <c r="G76" s="119">
        <v>0</v>
      </c>
      <c r="H76" s="119">
        <v>0</v>
      </c>
      <c r="I76" s="119">
        <v>0</v>
      </c>
      <c r="J76" s="119">
        <v>0</v>
      </c>
      <c r="K76" s="119">
        <v>0</v>
      </c>
      <c r="L76" s="119">
        <v>0</v>
      </c>
      <c r="M76" s="119">
        <v>0</v>
      </c>
      <c r="N76" s="119">
        <v>-790751480.4000001</v>
      </c>
    </row>
    <row r="77" spans="1:14" ht="102.75" hidden="1" thickBot="1" x14ac:dyDescent="0.25">
      <c r="A77" s="75">
        <v>13</v>
      </c>
      <c r="B77" s="82" t="s">
        <v>159</v>
      </c>
      <c r="C77" s="118">
        <v>0</v>
      </c>
      <c r="D77" s="118">
        <v>0</v>
      </c>
      <c r="E77" s="118">
        <v>0</v>
      </c>
      <c r="F77" s="118">
        <v>0</v>
      </c>
      <c r="G77" s="118">
        <v>0</v>
      </c>
      <c r="H77" s="118">
        <v>0</v>
      </c>
      <c r="I77" s="118">
        <v>0</v>
      </c>
      <c r="J77" s="118">
        <v>0</v>
      </c>
      <c r="K77" s="118">
        <v>0</v>
      </c>
      <c r="L77" s="118">
        <v>0</v>
      </c>
      <c r="M77" s="118">
        <v>0</v>
      </c>
      <c r="N77" s="118">
        <v>0</v>
      </c>
    </row>
    <row r="78" spans="1:14" ht="102.75" hidden="1" thickBot="1" x14ac:dyDescent="0.25">
      <c r="A78" s="75">
        <v>14</v>
      </c>
      <c r="B78" s="82" t="s">
        <v>160</v>
      </c>
      <c r="C78" s="118">
        <v>0</v>
      </c>
      <c r="D78" s="118">
        <v>0</v>
      </c>
      <c r="E78" s="118">
        <v>0</v>
      </c>
      <c r="F78" s="118">
        <v>0</v>
      </c>
      <c r="G78" s="118">
        <v>0</v>
      </c>
      <c r="H78" s="118">
        <v>0</v>
      </c>
      <c r="I78" s="118">
        <v>0</v>
      </c>
      <c r="J78" s="118">
        <v>0</v>
      </c>
      <c r="K78" s="118">
        <v>0</v>
      </c>
      <c r="L78" s="118">
        <v>0</v>
      </c>
      <c r="M78" s="118">
        <v>0</v>
      </c>
      <c r="N78" s="118">
        <v>0</v>
      </c>
    </row>
    <row r="79" spans="1:14" ht="39" hidden="1" thickBot="1" x14ac:dyDescent="0.25">
      <c r="A79" s="75">
        <v>15</v>
      </c>
      <c r="B79" s="82" t="s">
        <v>161</v>
      </c>
      <c r="C79" s="118">
        <v>0</v>
      </c>
      <c r="D79" s="118">
        <v>0</v>
      </c>
      <c r="E79" s="118">
        <v>0</v>
      </c>
      <c r="F79" s="118">
        <v>0</v>
      </c>
      <c r="G79" s="118">
        <v>0</v>
      </c>
      <c r="H79" s="118">
        <v>0</v>
      </c>
      <c r="I79" s="118">
        <v>0</v>
      </c>
      <c r="J79" s="118">
        <v>0</v>
      </c>
      <c r="K79" s="118">
        <v>0</v>
      </c>
      <c r="L79" s="118">
        <v>0</v>
      </c>
      <c r="M79" s="118">
        <v>0</v>
      </c>
      <c r="N79" s="118">
        <v>0</v>
      </c>
    </row>
    <row r="80" spans="1:14" ht="39" hidden="1" thickBot="1" x14ac:dyDescent="0.25">
      <c r="A80" s="609">
        <v>16</v>
      </c>
      <c r="B80" s="117" t="s">
        <v>176</v>
      </c>
      <c r="C80" s="610">
        <f t="shared" ref="C80" si="15">SUM(C82:C85)</f>
        <v>0</v>
      </c>
      <c r="D80" s="610">
        <v>0</v>
      </c>
      <c r="E80" s="610">
        <v>0</v>
      </c>
      <c r="F80" s="610">
        <v>0</v>
      </c>
      <c r="G80" s="610">
        <v>0</v>
      </c>
      <c r="H80" s="610">
        <v>0</v>
      </c>
      <c r="I80" s="610">
        <v>0</v>
      </c>
      <c r="J80" s="610">
        <v>0</v>
      </c>
      <c r="K80" s="610">
        <v>0</v>
      </c>
      <c r="L80" s="610">
        <v>0</v>
      </c>
      <c r="M80" s="610">
        <v>0</v>
      </c>
      <c r="N80" s="610">
        <v>0</v>
      </c>
    </row>
    <row r="81" spans="1:14" ht="13.5" hidden="1" thickBot="1" x14ac:dyDescent="0.25">
      <c r="A81" s="609"/>
      <c r="B81" s="117" t="s">
        <v>157</v>
      </c>
      <c r="C81" s="610"/>
      <c r="D81" s="610"/>
      <c r="E81" s="610"/>
      <c r="F81" s="610"/>
      <c r="G81" s="610"/>
      <c r="H81" s="610"/>
      <c r="I81" s="610"/>
      <c r="J81" s="610"/>
      <c r="K81" s="610"/>
      <c r="L81" s="610"/>
      <c r="M81" s="610"/>
      <c r="N81" s="610"/>
    </row>
    <row r="82" spans="1:14" ht="64.5" hidden="1" thickBot="1" x14ac:dyDescent="0.25">
      <c r="A82" s="75">
        <v>17</v>
      </c>
      <c r="B82" s="82" t="s">
        <v>158</v>
      </c>
      <c r="C82" s="118">
        <v>0</v>
      </c>
      <c r="D82" s="118">
        <v>0</v>
      </c>
      <c r="E82" s="118">
        <v>0</v>
      </c>
      <c r="F82" s="118">
        <v>0</v>
      </c>
      <c r="G82" s="118">
        <v>0</v>
      </c>
      <c r="H82" s="118">
        <v>0</v>
      </c>
      <c r="I82" s="118">
        <v>0</v>
      </c>
      <c r="J82" s="118">
        <v>0</v>
      </c>
      <c r="K82" s="118">
        <v>0</v>
      </c>
      <c r="L82" s="118">
        <v>0</v>
      </c>
      <c r="M82" s="118">
        <v>0</v>
      </c>
      <c r="N82" s="118">
        <v>0</v>
      </c>
    </row>
    <row r="83" spans="1:14" ht="102.75" hidden="1" thickBot="1" x14ac:dyDescent="0.25">
      <c r="A83" s="75">
        <v>18</v>
      </c>
      <c r="B83" s="82" t="s">
        <v>159</v>
      </c>
      <c r="C83" s="118">
        <v>0</v>
      </c>
      <c r="D83" s="118">
        <v>0</v>
      </c>
      <c r="E83" s="118">
        <v>0</v>
      </c>
      <c r="F83" s="118">
        <v>0</v>
      </c>
      <c r="G83" s="118">
        <v>0</v>
      </c>
      <c r="H83" s="118">
        <v>0</v>
      </c>
      <c r="I83" s="118">
        <v>0</v>
      </c>
      <c r="J83" s="118">
        <v>0</v>
      </c>
      <c r="K83" s="118">
        <v>0</v>
      </c>
      <c r="L83" s="118">
        <v>0</v>
      </c>
      <c r="M83" s="118">
        <v>0</v>
      </c>
      <c r="N83" s="118">
        <v>0</v>
      </c>
    </row>
    <row r="84" spans="1:14" ht="102.75" hidden="1" thickBot="1" x14ac:dyDescent="0.25">
      <c r="A84" s="75">
        <v>19</v>
      </c>
      <c r="B84" s="82" t="s">
        <v>160</v>
      </c>
      <c r="C84" s="118">
        <v>0</v>
      </c>
      <c r="D84" s="118">
        <v>0</v>
      </c>
      <c r="E84" s="118">
        <v>0</v>
      </c>
      <c r="F84" s="118">
        <v>0</v>
      </c>
      <c r="G84" s="118">
        <v>0</v>
      </c>
      <c r="H84" s="118">
        <v>0</v>
      </c>
      <c r="I84" s="118">
        <v>0</v>
      </c>
      <c r="J84" s="118">
        <v>0</v>
      </c>
      <c r="K84" s="118">
        <v>0</v>
      </c>
      <c r="L84" s="118">
        <v>0</v>
      </c>
      <c r="M84" s="118">
        <v>0</v>
      </c>
      <c r="N84" s="118">
        <v>0</v>
      </c>
    </row>
    <row r="85" spans="1:14" ht="39" hidden="1" thickBot="1" x14ac:dyDescent="0.25">
      <c r="A85" s="75">
        <v>20</v>
      </c>
      <c r="B85" s="120" t="s">
        <v>161</v>
      </c>
      <c r="C85" s="118">
        <v>0</v>
      </c>
      <c r="D85" s="118">
        <v>0</v>
      </c>
      <c r="E85" s="118">
        <v>0</v>
      </c>
      <c r="F85" s="118">
        <v>0</v>
      </c>
      <c r="G85" s="118">
        <v>0</v>
      </c>
      <c r="H85" s="118">
        <v>0</v>
      </c>
      <c r="I85" s="118">
        <v>0</v>
      </c>
      <c r="J85" s="118">
        <v>0</v>
      </c>
      <c r="K85" s="118">
        <v>0</v>
      </c>
      <c r="L85" s="118">
        <v>0</v>
      </c>
      <c r="M85" s="118">
        <v>0</v>
      </c>
      <c r="N85" s="118">
        <v>0</v>
      </c>
    </row>
    <row r="86" spans="1:14" ht="102.75" hidden="1" thickBot="1" x14ac:dyDescent="0.25">
      <c r="A86" s="609">
        <v>21</v>
      </c>
      <c r="B86" s="121" t="s">
        <v>162</v>
      </c>
      <c r="C86" s="610">
        <f t="shared" ref="C86" si="16">SUM(C88:C91)</f>
        <v>0</v>
      </c>
      <c r="D86" s="610">
        <v>0</v>
      </c>
      <c r="E86" s="610">
        <v>0</v>
      </c>
      <c r="F86" s="610">
        <v>0</v>
      </c>
      <c r="G86" s="610">
        <v>0</v>
      </c>
      <c r="H86" s="610">
        <v>0</v>
      </c>
      <c r="I86" s="610">
        <v>0</v>
      </c>
      <c r="J86" s="610">
        <v>0</v>
      </c>
      <c r="K86" s="610">
        <v>0</v>
      </c>
      <c r="L86" s="610">
        <v>0</v>
      </c>
      <c r="M86" s="610">
        <v>0</v>
      </c>
      <c r="N86" s="610">
        <v>0</v>
      </c>
    </row>
    <row r="87" spans="1:14" ht="13.5" hidden="1" thickBot="1" x14ac:dyDescent="0.25">
      <c r="A87" s="609"/>
      <c r="B87" s="121" t="s">
        <v>157</v>
      </c>
      <c r="C87" s="610"/>
      <c r="D87" s="610"/>
      <c r="E87" s="610"/>
      <c r="F87" s="610"/>
      <c r="G87" s="610"/>
      <c r="H87" s="610"/>
      <c r="I87" s="610"/>
      <c r="J87" s="610"/>
      <c r="K87" s="610"/>
      <c r="L87" s="610"/>
      <c r="M87" s="610"/>
      <c r="N87" s="610"/>
    </row>
    <row r="88" spans="1:14" ht="64.5" hidden="1" thickBot="1" x14ac:dyDescent="0.25">
      <c r="A88" s="75">
        <v>22</v>
      </c>
      <c r="B88" s="82" t="s">
        <v>158</v>
      </c>
      <c r="C88" s="118">
        <v>0</v>
      </c>
      <c r="D88" s="118">
        <v>0</v>
      </c>
      <c r="E88" s="118">
        <v>0</v>
      </c>
      <c r="F88" s="118">
        <v>0</v>
      </c>
      <c r="G88" s="118">
        <v>0</v>
      </c>
      <c r="H88" s="118">
        <v>0</v>
      </c>
      <c r="I88" s="118">
        <v>0</v>
      </c>
      <c r="J88" s="118">
        <v>0</v>
      </c>
      <c r="K88" s="118">
        <v>0</v>
      </c>
      <c r="L88" s="118">
        <v>0</v>
      </c>
      <c r="M88" s="118">
        <v>0</v>
      </c>
      <c r="N88" s="118">
        <v>0</v>
      </c>
    </row>
    <row r="89" spans="1:14" ht="102.75" hidden="1" thickBot="1" x14ac:dyDescent="0.25">
      <c r="A89" s="75">
        <v>23</v>
      </c>
      <c r="B89" s="82" t="s">
        <v>159</v>
      </c>
      <c r="C89" s="118">
        <v>0</v>
      </c>
      <c r="D89" s="118">
        <v>0</v>
      </c>
      <c r="E89" s="118">
        <v>0</v>
      </c>
      <c r="F89" s="118">
        <v>0</v>
      </c>
      <c r="G89" s="118">
        <v>0</v>
      </c>
      <c r="H89" s="118">
        <v>0</v>
      </c>
      <c r="I89" s="118">
        <v>0</v>
      </c>
      <c r="J89" s="118">
        <v>0</v>
      </c>
      <c r="K89" s="118">
        <v>0</v>
      </c>
      <c r="L89" s="118">
        <v>0</v>
      </c>
      <c r="M89" s="118">
        <v>0</v>
      </c>
      <c r="N89" s="118">
        <v>0</v>
      </c>
    </row>
    <row r="90" spans="1:14" ht="102.75" hidden="1" thickBot="1" x14ac:dyDescent="0.25">
      <c r="A90" s="75">
        <v>24</v>
      </c>
      <c r="B90" s="82" t="s">
        <v>160</v>
      </c>
      <c r="C90" s="118">
        <v>0</v>
      </c>
      <c r="D90" s="118">
        <v>0</v>
      </c>
      <c r="E90" s="118">
        <v>0</v>
      </c>
      <c r="F90" s="118">
        <v>0</v>
      </c>
      <c r="G90" s="118">
        <v>0</v>
      </c>
      <c r="H90" s="118">
        <v>0</v>
      </c>
      <c r="I90" s="118">
        <v>0</v>
      </c>
      <c r="J90" s="118">
        <v>0</v>
      </c>
      <c r="K90" s="118">
        <v>0</v>
      </c>
      <c r="L90" s="118">
        <v>0</v>
      </c>
      <c r="M90" s="118">
        <v>0</v>
      </c>
      <c r="N90" s="118">
        <v>0</v>
      </c>
    </row>
    <row r="91" spans="1:14" ht="39" hidden="1" thickBot="1" x14ac:dyDescent="0.25">
      <c r="A91" s="75">
        <v>25</v>
      </c>
      <c r="B91" s="120" t="s">
        <v>161</v>
      </c>
      <c r="C91" s="118">
        <v>0</v>
      </c>
      <c r="D91" s="118">
        <v>0</v>
      </c>
      <c r="E91" s="118">
        <v>0</v>
      </c>
      <c r="F91" s="118">
        <v>0</v>
      </c>
      <c r="G91" s="118">
        <v>0</v>
      </c>
      <c r="H91" s="118">
        <v>0</v>
      </c>
      <c r="I91" s="118">
        <v>0</v>
      </c>
      <c r="J91" s="118">
        <v>0</v>
      </c>
      <c r="K91" s="118">
        <v>0</v>
      </c>
      <c r="L91" s="118">
        <v>0</v>
      </c>
      <c r="M91" s="118">
        <v>0</v>
      </c>
      <c r="N91" s="118">
        <v>0</v>
      </c>
    </row>
    <row r="92" spans="1:14" ht="51.75" hidden="1" thickBot="1" x14ac:dyDescent="0.25">
      <c r="A92" s="609">
        <v>26</v>
      </c>
      <c r="B92" s="117" t="s">
        <v>163</v>
      </c>
      <c r="C92" s="610">
        <f t="shared" ref="C92" si="17">SUM(C94:C97)</f>
        <v>0</v>
      </c>
      <c r="D92" s="610">
        <v>0</v>
      </c>
      <c r="E92" s="610">
        <v>0</v>
      </c>
      <c r="F92" s="610">
        <v>0</v>
      </c>
      <c r="G92" s="610">
        <v>0</v>
      </c>
      <c r="H92" s="610">
        <v>0</v>
      </c>
      <c r="I92" s="610">
        <v>0</v>
      </c>
      <c r="J92" s="610">
        <v>0</v>
      </c>
      <c r="K92" s="610">
        <v>0</v>
      </c>
      <c r="L92" s="610">
        <v>0</v>
      </c>
      <c r="M92" s="610">
        <v>0</v>
      </c>
      <c r="N92" s="610">
        <v>0</v>
      </c>
    </row>
    <row r="93" spans="1:14" ht="13.5" hidden="1" thickBot="1" x14ac:dyDescent="0.25">
      <c r="A93" s="609"/>
      <c r="B93" s="117" t="s">
        <v>157</v>
      </c>
      <c r="C93" s="610"/>
      <c r="D93" s="610"/>
      <c r="E93" s="610"/>
      <c r="F93" s="610"/>
      <c r="G93" s="610"/>
      <c r="H93" s="610"/>
      <c r="I93" s="610"/>
      <c r="J93" s="610"/>
      <c r="K93" s="610"/>
      <c r="L93" s="610"/>
      <c r="M93" s="610"/>
      <c r="N93" s="610"/>
    </row>
    <row r="94" spans="1:14" ht="64.5" hidden="1" thickBot="1" x14ac:dyDescent="0.25">
      <c r="A94" s="75">
        <v>27</v>
      </c>
      <c r="B94" s="82" t="s">
        <v>158</v>
      </c>
      <c r="C94" s="118">
        <v>0</v>
      </c>
      <c r="D94" s="118">
        <v>0</v>
      </c>
      <c r="E94" s="118">
        <v>0</v>
      </c>
      <c r="F94" s="118">
        <v>0</v>
      </c>
      <c r="G94" s="118">
        <v>0</v>
      </c>
      <c r="H94" s="118">
        <v>0</v>
      </c>
      <c r="I94" s="118">
        <v>0</v>
      </c>
      <c r="J94" s="118">
        <v>0</v>
      </c>
      <c r="K94" s="118">
        <v>0</v>
      </c>
      <c r="L94" s="118">
        <v>0</v>
      </c>
      <c r="M94" s="118">
        <v>0</v>
      </c>
      <c r="N94" s="118">
        <v>0</v>
      </c>
    </row>
    <row r="95" spans="1:14" ht="102.75" hidden="1" thickBot="1" x14ac:dyDescent="0.25">
      <c r="A95" s="75">
        <v>28</v>
      </c>
      <c r="B95" s="82" t="s">
        <v>159</v>
      </c>
      <c r="C95" s="118">
        <v>0</v>
      </c>
      <c r="D95" s="118">
        <v>0</v>
      </c>
      <c r="E95" s="118">
        <v>0</v>
      </c>
      <c r="F95" s="118">
        <v>0</v>
      </c>
      <c r="G95" s="118">
        <v>0</v>
      </c>
      <c r="H95" s="118">
        <v>0</v>
      </c>
      <c r="I95" s="118">
        <v>0</v>
      </c>
      <c r="J95" s="118">
        <v>0</v>
      </c>
      <c r="K95" s="118">
        <v>0</v>
      </c>
      <c r="L95" s="118">
        <v>0</v>
      </c>
      <c r="M95" s="118">
        <v>0</v>
      </c>
      <c r="N95" s="118">
        <v>0</v>
      </c>
    </row>
    <row r="96" spans="1:14" ht="102.75" hidden="1" thickBot="1" x14ac:dyDescent="0.25">
      <c r="A96" s="75">
        <v>29</v>
      </c>
      <c r="B96" s="82" t="s">
        <v>160</v>
      </c>
      <c r="C96" s="118">
        <v>0</v>
      </c>
      <c r="D96" s="118">
        <v>0</v>
      </c>
      <c r="E96" s="118">
        <v>0</v>
      </c>
      <c r="F96" s="118">
        <v>0</v>
      </c>
      <c r="G96" s="118">
        <v>0</v>
      </c>
      <c r="H96" s="118">
        <v>0</v>
      </c>
      <c r="I96" s="118">
        <v>0</v>
      </c>
      <c r="J96" s="118">
        <v>0</v>
      </c>
      <c r="K96" s="118">
        <v>0</v>
      </c>
      <c r="L96" s="118">
        <v>0</v>
      </c>
      <c r="M96" s="118">
        <v>0</v>
      </c>
      <c r="N96" s="118">
        <v>0</v>
      </c>
    </row>
    <row r="97" spans="1:14" ht="39" hidden="1" thickBot="1" x14ac:dyDescent="0.25">
      <c r="A97" s="75">
        <v>30</v>
      </c>
      <c r="B97" s="120" t="s">
        <v>161</v>
      </c>
      <c r="C97" s="118">
        <v>0</v>
      </c>
      <c r="D97" s="118">
        <v>0</v>
      </c>
      <c r="E97" s="118">
        <v>0</v>
      </c>
      <c r="F97" s="118">
        <v>0</v>
      </c>
      <c r="G97" s="118">
        <v>0</v>
      </c>
      <c r="H97" s="118">
        <v>0</v>
      </c>
      <c r="I97" s="118">
        <v>0</v>
      </c>
      <c r="J97" s="118">
        <v>0</v>
      </c>
      <c r="K97" s="118">
        <v>0</v>
      </c>
      <c r="L97" s="118">
        <v>0</v>
      </c>
      <c r="M97" s="118">
        <v>0</v>
      </c>
      <c r="N97" s="118">
        <v>0</v>
      </c>
    </row>
    <row r="98" spans="1:14" ht="13.5" hidden="1" thickBot="1" x14ac:dyDescent="0.25">
      <c r="A98" s="609">
        <v>31</v>
      </c>
      <c r="B98" s="121" t="s">
        <v>164</v>
      </c>
      <c r="C98" s="610">
        <f t="shared" ref="C98" si="18">SUM(C100:C103)</f>
        <v>0</v>
      </c>
      <c r="D98" s="610">
        <v>0</v>
      </c>
      <c r="E98" s="610">
        <v>0</v>
      </c>
      <c r="F98" s="610">
        <v>0</v>
      </c>
      <c r="G98" s="610">
        <v>0</v>
      </c>
      <c r="H98" s="610">
        <v>0</v>
      </c>
      <c r="I98" s="610">
        <v>0</v>
      </c>
      <c r="J98" s="610">
        <v>0</v>
      </c>
      <c r="K98" s="610">
        <v>0</v>
      </c>
      <c r="L98" s="610">
        <v>0</v>
      </c>
      <c r="M98" s="610">
        <v>0</v>
      </c>
      <c r="N98" s="610">
        <v>0</v>
      </c>
    </row>
    <row r="99" spans="1:14" ht="13.5" hidden="1" thickBot="1" x14ac:dyDescent="0.25">
      <c r="A99" s="609"/>
      <c r="B99" s="121" t="s">
        <v>157</v>
      </c>
      <c r="C99" s="610"/>
      <c r="D99" s="610"/>
      <c r="E99" s="610"/>
      <c r="F99" s="610"/>
      <c r="G99" s="610"/>
      <c r="H99" s="610"/>
      <c r="I99" s="610"/>
      <c r="J99" s="610"/>
      <c r="K99" s="610"/>
      <c r="L99" s="610"/>
      <c r="M99" s="610"/>
      <c r="N99" s="610"/>
    </row>
    <row r="100" spans="1:14" ht="64.5" hidden="1" thickBot="1" x14ac:dyDescent="0.25">
      <c r="A100" s="75">
        <v>32</v>
      </c>
      <c r="B100" s="82" t="s">
        <v>158</v>
      </c>
      <c r="C100" s="118">
        <v>0</v>
      </c>
      <c r="D100" s="118">
        <v>0</v>
      </c>
      <c r="E100" s="118">
        <v>0</v>
      </c>
      <c r="F100" s="118">
        <v>0</v>
      </c>
      <c r="G100" s="118">
        <v>0</v>
      </c>
      <c r="H100" s="118">
        <v>0</v>
      </c>
      <c r="I100" s="118">
        <v>0</v>
      </c>
      <c r="J100" s="118">
        <v>0</v>
      </c>
      <c r="K100" s="118">
        <v>0</v>
      </c>
      <c r="L100" s="118">
        <v>0</v>
      </c>
      <c r="M100" s="118">
        <v>0</v>
      </c>
      <c r="N100" s="118">
        <v>0</v>
      </c>
    </row>
    <row r="101" spans="1:14" ht="102.75" hidden="1" thickBot="1" x14ac:dyDescent="0.25">
      <c r="A101" s="75">
        <v>33</v>
      </c>
      <c r="B101" s="82" t="s">
        <v>159</v>
      </c>
      <c r="C101" s="118">
        <v>0</v>
      </c>
      <c r="D101" s="118">
        <v>0</v>
      </c>
      <c r="E101" s="118">
        <v>0</v>
      </c>
      <c r="F101" s="118">
        <v>0</v>
      </c>
      <c r="G101" s="118">
        <v>0</v>
      </c>
      <c r="H101" s="118">
        <v>0</v>
      </c>
      <c r="I101" s="118">
        <v>0</v>
      </c>
      <c r="J101" s="118">
        <v>0</v>
      </c>
      <c r="K101" s="118">
        <v>0</v>
      </c>
      <c r="L101" s="118">
        <v>0</v>
      </c>
      <c r="M101" s="118">
        <v>0</v>
      </c>
      <c r="N101" s="118">
        <v>0</v>
      </c>
    </row>
    <row r="102" spans="1:14" ht="102.75" hidden="1" thickBot="1" x14ac:dyDescent="0.25">
      <c r="A102" s="75">
        <v>34</v>
      </c>
      <c r="B102" s="82" t="s">
        <v>160</v>
      </c>
      <c r="C102" s="118">
        <v>0</v>
      </c>
      <c r="D102" s="118">
        <v>0</v>
      </c>
      <c r="E102" s="118">
        <v>0</v>
      </c>
      <c r="F102" s="118">
        <v>0</v>
      </c>
      <c r="G102" s="118">
        <v>0</v>
      </c>
      <c r="H102" s="118">
        <v>0</v>
      </c>
      <c r="I102" s="118">
        <v>0</v>
      </c>
      <c r="J102" s="118">
        <v>0</v>
      </c>
      <c r="K102" s="118">
        <v>0</v>
      </c>
      <c r="L102" s="118">
        <v>0</v>
      </c>
      <c r="M102" s="118">
        <v>0</v>
      </c>
      <c r="N102" s="118">
        <v>0</v>
      </c>
    </row>
    <row r="103" spans="1:14" ht="39" hidden="1" thickBot="1" x14ac:dyDescent="0.25">
      <c r="A103" s="75">
        <v>35</v>
      </c>
      <c r="B103" s="120" t="s">
        <v>161</v>
      </c>
      <c r="C103" s="118">
        <v>0</v>
      </c>
      <c r="D103" s="118">
        <v>0</v>
      </c>
      <c r="E103" s="118">
        <v>0</v>
      </c>
      <c r="F103" s="118">
        <v>0</v>
      </c>
      <c r="G103" s="118">
        <v>0</v>
      </c>
      <c r="H103" s="118">
        <v>0</v>
      </c>
      <c r="I103" s="118">
        <v>0</v>
      </c>
      <c r="J103" s="118">
        <v>0</v>
      </c>
      <c r="K103" s="118">
        <v>0</v>
      </c>
      <c r="L103" s="118">
        <v>0</v>
      </c>
      <c r="M103" s="118">
        <v>0</v>
      </c>
      <c r="N103" s="118">
        <v>0</v>
      </c>
    </row>
    <row r="104" spans="1:14" ht="51.75" thickBot="1" x14ac:dyDescent="0.25">
      <c r="A104" s="609">
        <v>36</v>
      </c>
      <c r="B104" s="117" t="s">
        <v>227</v>
      </c>
      <c r="C104" s="610">
        <f t="shared" ref="C104" si="19">SUM(C106:C109)</f>
        <v>0</v>
      </c>
      <c r="D104" s="610">
        <v>29803952.639999948</v>
      </c>
      <c r="E104" s="610">
        <v>0</v>
      </c>
      <c r="F104" s="610">
        <v>0</v>
      </c>
      <c r="G104" s="610">
        <v>0</v>
      </c>
      <c r="H104" s="610">
        <v>0</v>
      </c>
      <c r="I104" s="610">
        <v>0</v>
      </c>
      <c r="J104" s="610">
        <v>0</v>
      </c>
      <c r="K104" s="610">
        <v>0</v>
      </c>
      <c r="L104" s="610">
        <v>0</v>
      </c>
      <c r="M104" s="610">
        <v>0</v>
      </c>
      <c r="N104" s="610">
        <v>29803952.639999948</v>
      </c>
    </row>
    <row r="105" spans="1:14" ht="13.5" thickBot="1" x14ac:dyDescent="0.25">
      <c r="A105" s="609"/>
      <c r="B105" s="117" t="s">
        <v>157</v>
      </c>
      <c r="C105" s="610"/>
      <c r="D105" s="610"/>
      <c r="E105" s="610"/>
      <c r="F105" s="610"/>
      <c r="G105" s="610"/>
      <c r="H105" s="610"/>
      <c r="I105" s="610"/>
      <c r="J105" s="610"/>
      <c r="K105" s="610"/>
      <c r="L105" s="610"/>
      <c r="M105" s="610"/>
      <c r="N105" s="610"/>
    </row>
    <row r="106" spans="1:14" ht="64.5" thickBot="1" x14ac:dyDescent="0.25">
      <c r="A106" s="75">
        <v>37</v>
      </c>
      <c r="B106" s="82" t="s">
        <v>158</v>
      </c>
      <c r="C106" s="118">
        <f t="shared" ref="C106" si="20">C100+C88+C76+C70+C64</f>
        <v>0</v>
      </c>
      <c r="D106" s="119">
        <v>29803952.639999948</v>
      </c>
      <c r="E106" s="119">
        <v>0</v>
      </c>
      <c r="F106" s="119">
        <v>0</v>
      </c>
      <c r="G106" s="119">
        <v>0</v>
      </c>
      <c r="H106" s="119">
        <v>0</v>
      </c>
      <c r="I106" s="119">
        <v>0</v>
      </c>
      <c r="J106" s="119">
        <v>0</v>
      </c>
      <c r="K106" s="119">
        <v>0</v>
      </c>
      <c r="L106" s="119">
        <v>0</v>
      </c>
      <c r="M106" s="119">
        <v>0</v>
      </c>
      <c r="N106" s="119">
        <v>29803952.639999948</v>
      </c>
    </row>
    <row r="107" spans="1:14" ht="102.75" hidden="1" thickBot="1" x14ac:dyDescent="0.25">
      <c r="A107" s="75">
        <v>38</v>
      </c>
      <c r="B107" s="82" t="s">
        <v>159</v>
      </c>
      <c r="C107" s="118">
        <f t="shared" ref="C107:N107" si="21">C101+C89+C77+C71+C65</f>
        <v>0</v>
      </c>
      <c r="D107" s="118">
        <f t="shared" si="21"/>
        <v>0</v>
      </c>
      <c r="E107" s="118">
        <f t="shared" si="21"/>
        <v>0</v>
      </c>
      <c r="F107" s="118">
        <f t="shared" si="21"/>
        <v>0</v>
      </c>
      <c r="G107" s="118">
        <f t="shared" si="21"/>
        <v>0</v>
      </c>
      <c r="H107" s="118">
        <f t="shared" si="21"/>
        <v>0</v>
      </c>
      <c r="I107" s="118">
        <f t="shared" si="21"/>
        <v>0</v>
      </c>
      <c r="J107" s="118">
        <f t="shared" si="21"/>
        <v>0</v>
      </c>
      <c r="K107" s="118">
        <f t="shared" si="21"/>
        <v>0</v>
      </c>
      <c r="L107" s="118">
        <f t="shared" si="21"/>
        <v>0</v>
      </c>
      <c r="M107" s="118">
        <f t="shared" si="21"/>
        <v>0</v>
      </c>
      <c r="N107" s="118">
        <f t="shared" si="21"/>
        <v>0</v>
      </c>
    </row>
    <row r="108" spans="1:14" ht="102.75" hidden="1" thickBot="1" x14ac:dyDescent="0.25">
      <c r="A108" s="75">
        <v>39</v>
      </c>
      <c r="B108" s="82" t="s">
        <v>160</v>
      </c>
      <c r="C108" s="118">
        <f t="shared" ref="C108:N108" si="22">C102+C90+C78+C72+C66</f>
        <v>0</v>
      </c>
      <c r="D108" s="118">
        <f t="shared" si="22"/>
        <v>0</v>
      </c>
      <c r="E108" s="118">
        <f t="shared" si="22"/>
        <v>0</v>
      </c>
      <c r="F108" s="118">
        <f t="shared" si="22"/>
        <v>0</v>
      </c>
      <c r="G108" s="118">
        <f t="shared" si="22"/>
        <v>0</v>
      </c>
      <c r="H108" s="118">
        <f t="shared" si="22"/>
        <v>0</v>
      </c>
      <c r="I108" s="118">
        <f t="shared" si="22"/>
        <v>0</v>
      </c>
      <c r="J108" s="118">
        <f t="shared" si="22"/>
        <v>0</v>
      </c>
      <c r="K108" s="118">
        <f t="shared" si="22"/>
        <v>0</v>
      </c>
      <c r="L108" s="118">
        <f t="shared" si="22"/>
        <v>0</v>
      </c>
      <c r="M108" s="118">
        <f t="shared" si="22"/>
        <v>0</v>
      </c>
      <c r="N108" s="118">
        <f t="shared" si="22"/>
        <v>0</v>
      </c>
    </row>
    <row r="109" spans="1:14" ht="39" hidden="1" thickBot="1" x14ac:dyDescent="0.25">
      <c r="A109" s="75">
        <v>40</v>
      </c>
      <c r="B109" s="120" t="s">
        <v>161</v>
      </c>
      <c r="C109" s="118">
        <f t="shared" ref="C109:N109" si="23">C103+C91+C79+C73+C67</f>
        <v>0</v>
      </c>
      <c r="D109" s="118">
        <f t="shared" si="23"/>
        <v>0</v>
      </c>
      <c r="E109" s="118">
        <f t="shared" si="23"/>
        <v>0</v>
      </c>
      <c r="F109" s="118">
        <f t="shared" si="23"/>
        <v>0</v>
      </c>
      <c r="G109" s="118">
        <f t="shared" si="23"/>
        <v>0</v>
      </c>
      <c r="H109" s="118">
        <f t="shared" si="23"/>
        <v>0</v>
      </c>
      <c r="I109" s="118">
        <f t="shared" si="23"/>
        <v>0</v>
      </c>
      <c r="J109" s="118">
        <f t="shared" si="23"/>
        <v>0</v>
      </c>
      <c r="K109" s="118">
        <f t="shared" si="23"/>
        <v>0</v>
      </c>
      <c r="L109" s="118">
        <f t="shared" si="23"/>
        <v>0</v>
      </c>
      <c r="M109" s="118">
        <f t="shared" si="23"/>
        <v>0</v>
      </c>
      <c r="N109" s="118">
        <f t="shared" si="23"/>
        <v>0</v>
      </c>
    </row>
    <row r="110" spans="1:14" x14ac:dyDescent="0.2">
      <c r="D110" s="304">
        <f>D106-D9</f>
        <v>-5.2154064178466797E-8</v>
      </c>
    </row>
  </sheetData>
  <mergeCells count="214">
    <mergeCell ref="I92:I93"/>
    <mergeCell ref="J92:J93"/>
    <mergeCell ref="K92:K93"/>
    <mergeCell ref="L92:L93"/>
    <mergeCell ref="M92:M93"/>
    <mergeCell ref="N92:N93"/>
    <mergeCell ref="M104:M105"/>
    <mergeCell ref="N104:N105"/>
    <mergeCell ref="G98:G99"/>
    <mergeCell ref="H98:H99"/>
    <mergeCell ref="I98:I99"/>
    <mergeCell ref="J98:J99"/>
    <mergeCell ref="K98:K99"/>
    <mergeCell ref="L98:L99"/>
    <mergeCell ref="G104:G105"/>
    <mergeCell ref="H104:H105"/>
    <mergeCell ref="I104:I105"/>
    <mergeCell ref="J104:J105"/>
    <mergeCell ref="K104:K105"/>
    <mergeCell ref="L104:L105"/>
    <mergeCell ref="M98:M99"/>
    <mergeCell ref="N98:N99"/>
    <mergeCell ref="G92:G93"/>
    <mergeCell ref="H92:H93"/>
    <mergeCell ref="G80:G81"/>
    <mergeCell ref="H80:H81"/>
    <mergeCell ref="I80:I81"/>
    <mergeCell ref="J80:J81"/>
    <mergeCell ref="K80:K81"/>
    <mergeCell ref="L80:L81"/>
    <mergeCell ref="M80:M81"/>
    <mergeCell ref="N80:N81"/>
    <mergeCell ref="G86:G87"/>
    <mergeCell ref="H86:H87"/>
    <mergeCell ref="I86:I87"/>
    <mergeCell ref="J86:J87"/>
    <mergeCell ref="K86:K87"/>
    <mergeCell ref="L86:L87"/>
    <mergeCell ref="M86:M87"/>
    <mergeCell ref="N86:N87"/>
    <mergeCell ref="G68:G69"/>
    <mergeCell ref="H68:H69"/>
    <mergeCell ref="I68:I69"/>
    <mergeCell ref="J68:J69"/>
    <mergeCell ref="K68:K69"/>
    <mergeCell ref="L68:L69"/>
    <mergeCell ref="M68:M69"/>
    <mergeCell ref="N68:N69"/>
    <mergeCell ref="G74:G75"/>
    <mergeCell ref="H74:H75"/>
    <mergeCell ref="I74:I75"/>
    <mergeCell ref="J74:J75"/>
    <mergeCell ref="K74:K75"/>
    <mergeCell ref="L74:L75"/>
    <mergeCell ref="M74:M75"/>
    <mergeCell ref="N74:N75"/>
    <mergeCell ref="G51:G52"/>
    <mergeCell ref="H51:H52"/>
    <mergeCell ref="I51:I52"/>
    <mergeCell ref="J51:J52"/>
    <mergeCell ref="K51:K52"/>
    <mergeCell ref="L51:L52"/>
    <mergeCell ref="M51:M52"/>
    <mergeCell ref="N51:N52"/>
    <mergeCell ref="A5:N5"/>
    <mergeCell ref="G39:G40"/>
    <mergeCell ref="H39:H40"/>
    <mergeCell ref="I39:I40"/>
    <mergeCell ref="J39:J40"/>
    <mergeCell ref="K39:K40"/>
    <mergeCell ref="L39:L40"/>
    <mergeCell ref="M39:M40"/>
    <mergeCell ref="N39:N40"/>
    <mergeCell ref="G45:G46"/>
    <mergeCell ref="H45:H46"/>
    <mergeCell ref="I45:I46"/>
    <mergeCell ref="J45:J46"/>
    <mergeCell ref="K45:K46"/>
    <mergeCell ref="L45:L46"/>
    <mergeCell ref="M45:M46"/>
    <mergeCell ref="N45:N46"/>
    <mergeCell ref="G27:G28"/>
    <mergeCell ref="H27:H28"/>
    <mergeCell ref="I27:I28"/>
    <mergeCell ref="J27:J28"/>
    <mergeCell ref="K27:K28"/>
    <mergeCell ref="L27:L28"/>
    <mergeCell ref="M27:M28"/>
    <mergeCell ref="N27:N28"/>
    <mergeCell ref="G33:G34"/>
    <mergeCell ref="H33:H34"/>
    <mergeCell ref="I33:I34"/>
    <mergeCell ref="J33:J34"/>
    <mergeCell ref="K33:K34"/>
    <mergeCell ref="L33:L34"/>
    <mergeCell ref="M33:M34"/>
    <mergeCell ref="N33:N34"/>
    <mergeCell ref="M15:M16"/>
    <mergeCell ref="N15:N16"/>
    <mergeCell ref="G21:G22"/>
    <mergeCell ref="H21:H22"/>
    <mergeCell ref="I21:I22"/>
    <mergeCell ref="J21:J22"/>
    <mergeCell ref="K21:K22"/>
    <mergeCell ref="L21:L22"/>
    <mergeCell ref="M21:M22"/>
    <mergeCell ref="N21:N22"/>
    <mergeCell ref="G15:G16"/>
    <mergeCell ref="H15:H16"/>
    <mergeCell ref="I15:I16"/>
    <mergeCell ref="J15:J16"/>
    <mergeCell ref="K15:K16"/>
    <mergeCell ref="L15:L16"/>
    <mergeCell ref="A98:A99"/>
    <mergeCell ref="C98:C99"/>
    <mergeCell ref="D98:D99"/>
    <mergeCell ref="E98:E99"/>
    <mergeCell ref="F98:F99"/>
    <mergeCell ref="A104:A105"/>
    <mergeCell ref="C104:C105"/>
    <mergeCell ref="D104:D105"/>
    <mergeCell ref="E104:E105"/>
    <mergeCell ref="F104:F105"/>
    <mergeCell ref="A86:A87"/>
    <mergeCell ref="C86:C87"/>
    <mergeCell ref="D86:D87"/>
    <mergeCell ref="E86:E87"/>
    <mergeCell ref="F86:F87"/>
    <mergeCell ref="A92:A93"/>
    <mergeCell ref="C92:C93"/>
    <mergeCell ref="D92:D93"/>
    <mergeCell ref="E92:E93"/>
    <mergeCell ref="F92:F93"/>
    <mergeCell ref="A74:A75"/>
    <mergeCell ref="C74:C75"/>
    <mergeCell ref="D74:D75"/>
    <mergeCell ref="E74:E75"/>
    <mergeCell ref="F74:F75"/>
    <mergeCell ref="A80:A81"/>
    <mergeCell ref="C80:C81"/>
    <mergeCell ref="D80:D81"/>
    <mergeCell ref="E80:E81"/>
    <mergeCell ref="F80:F81"/>
    <mergeCell ref="A68:A69"/>
    <mergeCell ref="C68:C69"/>
    <mergeCell ref="D68:D69"/>
    <mergeCell ref="E68:E69"/>
    <mergeCell ref="F68:F69"/>
    <mergeCell ref="A51:A52"/>
    <mergeCell ref="C51:C52"/>
    <mergeCell ref="D51:D52"/>
    <mergeCell ref="E51:E52"/>
    <mergeCell ref="F51:F52"/>
    <mergeCell ref="A58:N58"/>
    <mergeCell ref="G62:G63"/>
    <mergeCell ref="H62:H63"/>
    <mergeCell ref="I62:I63"/>
    <mergeCell ref="J62:J63"/>
    <mergeCell ref="K62:K63"/>
    <mergeCell ref="L62:L63"/>
    <mergeCell ref="M62:M63"/>
    <mergeCell ref="N62:N63"/>
    <mergeCell ref="A62:A63"/>
    <mergeCell ref="C62:C63"/>
    <mergeCell ref="D62:D63"/>
    <mergeCell ref="E62:E63"/>
    <mergeCell ref="F62:F63"/>
    <mergeCell ref="A39:A40"/>
    <mergeCell ref="C39:C40"/>
    <mergeCell ref="D39:D40"/>
    <mergeCell ref="E39:E40"/>
    <mergeCell ref="F39:F40"/>
    <mergeCell ref="A45:A46"/>
    <mergeCell ref="C45:C46"/>
    <mergeCell ref="D45:D46"/>
    <mergeCell ref="E45:E46"/>
    <mergeCell ref="F45:F46"/>
    <mergeCell ref="A27:A28"/>
    <mergeCell ref="C27:C28"/>
    <mergeCell ref="D27:D28"/>
    <mergeCell ref="E27:E28"/>
    <mergeCell ref="F27:F28"/>
    <mergeCell ref="A33:A34"/>
    <mergeCell ref="C33:C34"/>
    <mergeCell ref="D33:D34"/>
    <mergeCell ref="E33:E34"/>
    <mergeCell ref="F33:F34"/>
    <mergeCell ref="A15:A16"/>
    <mergeCell ref="C15:C16"/>
    <mergeCell ref="D15:D16"/>
    <mergeCell ref="E15:E16"/>
    <mergeCell ref="F15:F16"/>
    <mergeCell ref="A21:A22"/>
    <mergeCell ref="C21:C22"/>
    <mergeCell ref="D21:D22"/>
    <mergeCell ref="E21:E22"/>
    <mergeCell ref="F21:F22"/>
    <mergeCell ref="A9:A10"/>
    <mergeCell ref="C9:C10"/>
    <mergeCell ref="D9:D10"/>
    <mergeCell ref="E9:E10"/>
    <mergeCell ref="A1:N1"/>
    <mergeCell ref="A2:N2"/>
    <mergeCell ref="A3:N3"/>
    <mergeCell ref="A4:N4"/>
    <mergeCell ref="N9:N10"/>
    <mergeCell ref="F9:F10"/>
    <mergeCell ref="G9:G10"/>
    <mergeCell ref="H9:H10"/>
    <mergeCell ref="I9:I10"/>
    <mergeCell ref="J9:J10"/>
    <mergeCell ref="K9:K10"/>
    <mergeCell ref="L9:L10"/>
    <mergeCell ref="M9:M10"/>
  </mergeCells>
  <printOptions horizontalCentered="1"/>
  <pageMargins left="0" right="0" top="0" bottom="0" header="0.31496062992125984" footer="0.31496062992125984"/>
  <pageSetup paperSize="9" scale="96" fitToHeight="26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10"/>
  <sheetViews>
    <sheetView topLeftCell="A68" workbookViewId="0">
      <selection activeCell="D106" sqref="D106"/>
    </sheetView>
  </sheetViews>
  <sheetFormatPr defaultRowHeight="12.75" x14ac:dyDescent="0.2"/>
  <cols>
    <col min="1" max="1" width="9.28515625" style="60" bestFit="1" customWidth="1"/>
    <col min="2" max="2" width="16.42578125" style="60" customWidth="1"/>
    <col min="3" max="3" width="9.28515625" style="60" bestFit="1" customWidth="1"/>
    <col min="4" max="4" width="11" style="60" bestFit="1" customWidth="1"/>
    <col min="5" max="5" width="9.28515625" style="60" bestFit="1" customWidth="1"/>
    <col min="6" max="6" width="10.7109375" style="60" bestFit="1" customWidth="1"/>
    <col min="7" max="7" width="9.140625" style="60" customWidth="1"/>
    <col min="8" max="8" width="10.85546875" style="60" bestFit="1" customWidth="1"/>
    <col min="9" max="13" width="9.28515625" style="60" bestFit="1" customWidth="1"/>
    <col min="14" max="14" width="12.28515625" style="60" bestFit="1" customWidth="1"/>
    <col min="15" max="16384" width="9.140625" style="60"/>
  </cols>
  <sheetData>
    <row r="1" spans="1:14" ht="15.75" x14ac:dyDescent="0.2">
      <c r="A1" s="584" t="s">
        <v>140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</row>
    <row r="2" spans="1:14" ht="15.75" x14ac:dyDescent="0.2">
      <c r="A2" s="585" t="s">
        <v>141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585"/>
      <c r="N2" s="585"/>
    </row>
    <row r="3" spans="1:14" ht="15.75" x14ac:dyDescent="0.2">
      <c r="A3" s="585" t="str">
        <f>'5.1'!A3:H3</f>
        <v>по состоянию на 30.06.2025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</row>
    <row r="4" spans="1:14" ht="15.75" x14ac:dyDescent="0.2">
      <c r="A4" s="585" t="s">
        <v>446</v>
      </c>
      <c r="B4" s="585"/>
      <c r="C4" s="585"/>
      <c r="D4" s="585"/>
      <c r="E4" s="585"/>
      <c r="F4" s="585"/>
      <c r="G4" s="585"/>
      <c r="H4" s="585"/>
      <c r="I4" s="585"/>
      <c r="J4" s="585"/>
      <c r="K4" s="585"/>
      <c r="L4" s="585"/>
      <c r="M4" s="585"/>
      <c r="N4" s="585"/>
    </row>
    <row r="5" spans="1:14" x14ac:dyDescent="0.2">
      <c r="A5" s="606" t="s">
        <v>1075</v>
      </c>
      <c r="B5" s="606"/>
      <c r="C5" s="606"/>
      <c r="D5" s="606"/>
      <c r="E5" s="606"/>
      <c r="F5" s="606"/>
      <c r="G5" s="606"/>
      <c r="H5" s="606"/>
      <c r="I5" s="606"/>
      <c r="J5" s="606"/>
      <c r="K5" s="606"/>
      <c r="L5" s="606"/>
      <c r="M5" s="606"/>
      <c r="N5" s="606"/>
    </row>
    <row r="6" spans="1:14" ht="13.5" thickBot="1" x14ac:dyDescent="0.25">
      <c r="A6" s="115"/>
      <c r="N6" s="74" t="s">
        <v>454</v>
      </c>
    </row>
    <row r="7" spans="1:14" ht="294" thickBot="1" x14ac:dyDescent="0.25">
      <c r="A7" s="290" t="s">
        <v>1</v>
      </c>
      <c r="B7" s="291" t="s">
        <v>3</v>
      </c>
      <c r="C7" s="290" t="s">
        <v>449</v>
      </c>
      <c r="D7" s="290" t="s">
        <v>450</v>
      </c>
      <c r="E7" s="290" t="s">
        <v>438</v>
      </c>
      <c r="F7" s="290" t="s">
        <v>439</v>
      </c>
      <c r="G7" s="290" t="s">
        <v>440</v>
      </c>
      <c r="H7" s="290" t="s">
        <v>441</v>
      </c>
      <c r="I7" s="290" t="s">
        <v>442</v>
      </c>
      <c r="J7" s="290" t="s">
        <v>451</v>
      </c>
      <c r="K7" s="290" t="s">
        <v>444</v>
      </c>
      <c r="L7" s="290" t="s">
        <v>445</v>
      </c>
      <c r="M7" s="290" t="s">
        <v>452</v>
      </c>
      <c r="N7" s="290" t="s">
        <v>151</v>
      </c>
    </row>
    <row r="8" spans="1:14" ht="13.5" thickBot="1" x14ac:dyDescent="0.25">
      <c r="A8" s="292">
        <v>1</v>
      </c>
      <c r="B8" s="293">
        <v>2</v>
      </c>
      <c r="C8" s="290">
        <v>3</v>
      </c>
      <c r="D8" s="290">
        <v>4</v>
      </c>
      <c r="E8" s="290">
        <v>5</v>
      </c>
      <c r="F8" s="290">
        <v>6</v>
      </c>
      <c r="G8" s="290">
        <v>7</v>
      </c>
      <c r="H8" s="290">
        <v>8</v>
      </c>
      <c r="I8" s="290">
        <v>9</v>
      </c>
      <c r="J8" s="290">
        <v>10</v>
      </c>
      <c r="K8" s="290">
        <v>11</v>
      </c>
      <c r="L8" s="290">
        <v>12</v>
      </c>
      <c r="M8" s="290">
        <v>13</v>
      </c>
      <c r="N8" s="290">
        <v>14</v>
      </c>
    </row>
    <row r="9" spans="1:14" ht="64.5" thickBot="1" x14ac:dyDescent="0.25">
      <c r="A9" s="600">
        <v>1</v>
      </c>
      <c r="B9" s="109" t="s">
        <v>178</v>
      </c>
      <c r="C9" s="610">
        <v>0</v>
      </c>
      <c r="D9" s="610">
        <v>298040</v>
      </c>
      <c r="E9" s="610">
        <v>0</v>
      </c>
      <c r="F9" s="610">
        <v>0</v>
      </c>
      <c r="G9" s="610">
        <v>0</v>
      </c>
      <c r="H9" s="610">
        <v>0</v>
      </c>
      <c r="I9" s="610">
        <v>0</v>
      </c>
      <c r="J9" s="610">
        <v>0</v>
      </c>
      <c r="K9" s="610">
        <v>0</v>
      </c>
      <c r="L9" s="610">
        <v>0</v>
      </c>
      <c r="M9" s="610">
        <v>0</v>
      </c>
      <c r="N9" s="610">
        <v>298040</v>
      </c>
    </row>
    <row r="10" spans="1:14" ht="13.5" thickBot="1" x14ac:dyDescent="0.25">
      <c r="A10" s="601"/>
      <c r="B10" s="110" t="s">
        <v>157</v>
      </c>
      <c r="C10" s="610"/>
      <c r="D10" s="610"/>
      <c r="E10" s="610"/>
      <c r="F10" s="610"/>
      <c r="G10" s="610"/>
      <c r="H10" s="610"/>
      <c r="I10" s="610"/>
      <c r="J10" s="610"/>
      <c r="K10" s="610"/>
      <c r="L10" s="610"/>
      <c r="M10" s="610"/>
      <c r="N10" s="610"/>
    </row>
    <row r="11" spans="1:14" ht="90" thickBot="1" x14ac:dyDescent="0.25">
      <c r="A11" s="76">
        <v>2</v>
      </c>
      <c r="B11" s="78" t="s">
        <v>158</v>
      </c>
      <c r="C11" s="118">
        <v>0</v>
      </c>
      <c r="D11" s="119">
        <v>298040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298040</v>
      </c>
    </row>
    <row r="12" spans="1:14" ht="115.5" hidden="1" thickBot="1" x14ac:dyDescent="0.25">
      <c r="A12" s="76">
        <v>3</v>
      </c>
      <c r="B12" s="78" t="s">
        <v>159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</row>
    <row r="13" spans="1:14" ht="115.5" hidden="1" thickBot="1" x14ac:dyDescent="0.25">
      <c r="A13" s="76">
        <v>4</v>
      </c>
      <c r="B13" s="78" t="s">
        <v>160</v>
      </c>
      <c r="C13" s="118">
        <v>0</v>
      </c>
      <c r="D13" s="118">
        <v>0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</row>
    <row r="14" spans="1:14" ht="51.75" hidden="1" thickBot="1" x14ac:dyDescent="0.25">
      <c r="A14" s="76">
        <v>5</v>
      </c>
      <c r="B14" s="78" t="s">
        <v>161</v>
      </c>
      <c r="C14" s="118">
        <v>0</v>
      </c>
      <c r="D14" s="118">
        <v>0</v>
      </c>
      <c r="E14" s="118">
        <v>0</v>
      </c>
      <c r="F14" s="118">
        <v>0</v>
      </c>
      <c r="G14" s="118">
        <v>0</v>
      </c>
      <c r="H14" s="118">
        <v>0</v>
      </c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</row>
    <row r="15" spans="1:14" ht="39" thickBot="1" x14ac:dyDescent="0.25">
      <c r="A15" s="600">
        <v>6</v>
      </c>
      <c r="B15" s="109" t="s">
        <v>226</v>
      </c>
      <c r="C15" s="610">
        <v>0</v>
      </c>
      <c r="D15" s="610">
        <v>0</v>
      </c>
      <c r="E15" s="610">
        <v>0</v>
      </c>
      <c r="F15" s="610">
        <v>0</v>
      </c>
      <c r="G15" s="610">
        <v>0</v>
      </c>
      <c r="H15" s="610">
        <v>0</v>
      </c>
      <c r="I15" s="610">
        <v>0</v>
      </c>
      <c r="J15" s="610">
        <v>0</v>
      </c>
      <c r="K15" s="610">
        <v>0</v>
      </c>
      <c r="L15" s="610">
        <v>0</v>
      </c>
      <c r="M15" s="610">
        <v>0</v>
      </c>
      <c r="N15" s="610">
        <v>0</v>
      </c>
    </row>
    <row r="16" spans="1:14" ht="13.5" thickBot="1" x14ac:dyDescent="0.25">
      <c r="A16" s="601"/>
      <c r="B16" s="110" t="s">
        <v>157</v>
      </c>
      <c r="C16" s="610"/>
      <c r="D16" s="610"/>
      <c r="E16" s="610"/>
      <c r="F16" s="610"/>
      <c r="G16" s="610"/>
      <c r="H16" s="610"/>
      <c r="I16" s="610"/>
      <c r="J16" s="610"/>
      <c r="K16" s="610"/>
      <c r="L16" s="610"/>
      <c r="M16" s="610"/>
      <c r="N16" s="610"/>
    </row>
    <row r="17" spans="1:14" ht="90" thickBot="1" x14ac:dyDescent="0.25">
      <c r="A17" s="76">
        <v>7</v>
      </c>
      <c r="B17" s="78" t="s">
        <v>158</v>
      </c>
      <c r="C17" s="118">
        <v>0</v>
      </c>
      <c r="D17" s="119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</row>
    <row r="18" spans="1:14" ht="115.5" hidden="1" thickBot="1" x14ac:dyDescent="0.25">
      <c r="A18" s="76">
        <v>8</v>
      </c>
      <c r="B18" s="78" t="s">
        <v>159</v>
      </c>
      <c r="C18" s="118">
        <v>0</v>
      </c>
      <c r="D18" s="118">
        <v>0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</row>
    <row r="19" spans="1:14" ht="115.5" hidden="1" thickBot="1" x14ac:dyDescent="0.25">
      <c r="A19" s="76">
        <v>9</v>
      </c>
      <c r="B19" s="78" t="s">
        <v>160</v>
      </c>
      <c r="C19" s="118">
        <v>0</v>
      </c>
      <c r="D19" s="118">
        <v>0</v>
      </c>
      <c r="E19" s="118">
        <v>0</v>
      </c>
      <c r="F19" s="118">
        <v>0</v>
      </c>
      <c r="G19" s="118">
        <v>0</v>
      </c>
      <c r="H19" s="118">
        <v>0</v>
      </c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</row>
    <row r="20" spans="1:14" ht="51.75" hidden="1" thickBot="1" x14ac:dyDescent="0.25">
      <c r="A20" s="76">
        <v>10</v>
      </c>
      <c r="B20" s="78" t="s">
        <v>161</v>
      </c>
      <c r="C20" s="118">
        <v>0</v>
      </c>
      <c r="D20" s="118">
        <v>0</v>
      </c>
      <c r="E20" s="118">
        <v>0</v>
      </c>
      <c r="F20" s="118">
        <v>0</v>
      </c>
      <c r="G20" s="118">
        <v>0</v>
      </c>
      <c r="H20" s="118">
        <v>0</v>
      </c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</row>
    <row r="21" spans="1:14" ht="51.75" thickBot="1" x14ac:dyDescent="0.25">
      <c r="A21" s="600">
        <v>11</v>
      </c>
      <c r="B21" s="109" t="s">
        <v>175</v>
      </c>
      <c r="C21" s="610">
        <v>0</v>
      </c>
      <c r="D21" s="610">
        <v>-4419</v>
      </c>
      <c r="E21" s="610">
        <v>0</v>
      </c>
      <c r="F21" s="610">
        <v>0</v>
      </c>
      <c r="G21" s="610">
        <v>0</v>
      </c>
      <c r="H21" s="610">
        <v>0</v>
      </c>
      <c r="I21" s="610">
        <v>0</v>
      </c>
      <c r="J21" s="610">
        <v>0</v>
      </c>
      <c r="K21" s="610">
        <v>0</v>
      </c>
      <c r="L21" s="610">
        <v>0</v>
      </c>
      <c r="M21" s="610">
        <v>0</v>
      </c>
      <c r="N21" s="610">
        <v>-4419</v>
      </c>
    </row>
    <row r="22" spans="1:14" ht="13.5" thickBot="1" x14ac:dyDescent="0.25">
      <c r="A22" s="601"/>
      <c r="B22" s="110" t="s">
        <v>157</v>
      </c>
      <c r="C22" s="610"/>
      <c r="D22" s="610"/>
      <c r="E22" s="610"/>
      <c r="F22" s="610"/>
      <c r="G22" s="610"/>
      <c r="H22" s="610"/>
      <c r="I22" s="610"/>
      <c r="J22" s="610"/>
      <c r="K22" s="610"/>
      <c r="L22" s="610"/>
      <c r="M22" s="610"/>
      <c r="N22" s="610"/>
    </row>
    <row r="23" spans="1:14" ht="90" thickBot="1" x14ac:dyDescent="0.25">
      <c r="A23" s="76">
        <v>12</v>
      </c>
      <c r="B23" s="78" t="s">
        <v>158</v>
      </c>
      <c r="C23" s="118">
        <v>0</v>
      </c>
      <c r="D23" s="119">
        <v>-4419</v>
      </c>
      <c r="E23" s="119">
        <v>0</v>
      </c>
      <c r="F23" s="119">
        <v>0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-4419</v>
      </c>
    </row>
    <row r="24" spans="1:14" ht="115.5" hidden="1" thickBot="1" x14ac:dyDescent="0.25">
      <c r="A24" s="76">
        <v>13</v>
      </c>
      <c r="B24" s="78" t="s">
        <v>159</v>
      </c>
      <c r="C24" s="118">
        <v>0</v>
      </c>
      <c r="D24" s="118">
        <v>0</v>
      </c>
      <c r="E24" s="118">
        <v>0</v>
      </c>
      <c r="F24" s="118">
        <v>0</v>
      </c>
      <c r="G24" s="118">
        <v>0</v>
      </c>
      <c r="H24" s="118">
        <v>0</v>
      </c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</row>
    <row r="25" spans="1:14" ht="115.5" hidden="1" thickBot="1" x14ac:dyDescent="0.25">
      <c r="A25" s="76">
        <v>14</v>
      </c>
      <c r="B25" s="78" t="s">
        <v>160</v>
      </c>
      <c r="C25" s="118">
        <v>0</v>
      </c>
      <c r="D25" s="118">
        <v>0</v>
      </c>
      <c r="E25" s="118">
        <v>0</v>
      </c>
      <c r="F25" s="118">
        <v>0</v>
      </c>
      <c r="G25" s="118">
        <v>0</v>
      </c>
      <c r="H25" s="118">
        <v>0</v>
      </c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</row>
    <row r="26" spans="1:14" ht="51.75" hidden="1" thickBot="1" x14ac:dyDescent="0.25">
      <c r="A26" s="76">
        <v>15</v>
      </c>
      <c r="B26" s="78" t="s">
        <v>161</v>
      </c>
      <c r="C26" s="118">
        <v>0</v>
      </c>
      <c r="D26" s="118">
        <v>0</v>
      </c>
      <c r="E26" s="118">
        <v>0</v>
      </c>
      <c r="F26" s="118">
        <v>0</v>
      </c>
      <c r="G26" s="118">
        <v>0</v>
      </c>
      <c r="H26" s="118">
        <v>0</v>
      </c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</row>
    <row r="27" spans="1:14" ht="39" hidden="1" thickBot="1" x14ac:dyDescent="0.25">
      <c r="A27" s="600">
        <v>16</v>
      </c>
      <c r="B27" s="109" t="s">
        <v>176</v>
      </c>
      <c r="C27" s="610">
        <v>0</v>
      </c>
      <c r="D27" s="610">
        <v>0</v>
      </c>
      <c r="E27" s="610">
        <v>0</v>
      </c>
      <c r="F27" s="610">
        <v>0</v>
      </c>
      <c r="G27" s="610">
        <v>0</v>
      </c>
      <c r="H27" s="610">
        <v>0</v>
      </c>
      <c r="I27" s="610">
        <v>0</v>
      </c>
      <c r="J27" s="610">
        <v>0</v>
      </c>
      <c r="K27" s="610">
        <v>0</v>
      </c>
      <c r="L27" s="610">
        <v>0</v>
      </c>
      <c r="M27" s="610">
        <v>0</v>
      </c>
      <c r="N27" s="610">
        <v>0</v>
      </c>
    </row>
    <row r="28" spans="1:14" ht="13.5" hidden="1" thickBot="1" x14ac:dyDescent="0.25">
      <c r="A28" s="601"/>
      <c r="B28" s="110" t="s">
        <v>157</v>
      </c>
      <c r="C28" s="610"/>
      <c r="D28" s="610"/>
      <c r="E28" s="610"/>
      <c r="F28" s="610"/>
      <c r="G28" s="610"/>
      <c r="H28" s="610"/>
      <c r="I28" s="610"/>
      <c r="J28" s="610"/>
      <c r="K28" s="610"/>
      <c r="L28" s="610"/>
      <c r="M28" s="610"/>
      <c r="N28" s="610"/>
    </row>
    <row r="29" spans="1:14" ht="90" hidden="1" thickBot="1" x14ac:dyDescent="0.25">
      <c r="A29" s="76">
        <v>17</v>
      </c>
      <c r="B29" s="78" t="s">
        <v>158</v>
      </c>
      <c r="C29" s="118">
        <v>0</v>
      </c>
      <c r="D29" s="118">
        <v>0</v>
      </c>
      <c r="E29" s="118">
        <v>0</v>
      </c>
      <c r="F29" s="118">
        <v>0</v>
      </c>
      <c r="G29" s="118">
        <v>0</v>
      </c>
      <c r="H29" s="118">
        <v>0</v>
      </c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</row>
    <row r="30" spans="1:14" ht="115.5" hidden="1" thickBot="1" x14ac:dyDescent="0.25">
      <c r="A30" s="76">
        <v>18</v>
      </c>
      <c r="B30" s="78" t="s">
        <v>159</v>
      </c>
      <c r="C30" s="118">
        <v>0</v>
      </c>
      <c r="D30" s="118">
        <v>0</v>
      </c>
      <c r="E30" s="118">
        <v>0</v>
      </c>
      <c r="F30" s="118">
        <v>0</v>
      </c>
      <c r="G30" s="118">
        <v>0</v>
      </c>
      <c r="H30" s="118">
        <v>0</v>
      </c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v>0</v>
      </c>
    </row>
    <row r="31" spans="1:14" ht="115.5" hidden="1" thickBot="1" x14ac:dyDescent="0.25">
      <c r="A31" s="76">
        <v>19</v>
      </c>
      <c r="B31" s="78" t="s">
        <v>160</v>
      </c>
      <c r="C31" s="118">
        <v>0</v>
      </c>
      <c r="D31" s="118">
        <v>0</v>
      </c>
      <c r="E31" s="118">
        <v>0</v>
      </c>
      <c r="F31" s="118">
        <v>0</v>
      </c>
      <c r="G31" s="118">
        <v>0</v>
      </c>
      <c r="H31" s="118">
        <v>0</v>
      </c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</row>
    <row r="32" spans="1:14" ht="51.75" hidden="1" thickBot="1" x14ac:dyDescent="0.25">
      <c r="A32" s="76">
        <v>20</v>
      </c>
      <c r="B32" s="78" t="s">
        <v>161</v>
      </c>
      <c r="C32" s="118">
        <v>0</v>
      </c>
      <c r="D32" s="118">
        <v>0</v>
      </c>
      <c r="E32" s="118">
        <v>0</v>
      </c>
      <c r="F32" s="118">
        <v>0</v>
      </c>
      <c r="G32" s="118">
        <v>0</v>
      </c>
      <c r="H32" s="118">
        <v>0</v>
      </c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</row>
    <row r="33" spans="1:14" ht="115.5" hidden="1" thickBot="1" x14ac:dyDescent="0.25">
      <c r="A33" s="600">
        <v>21</v>
      </c>
      <c r="B33" s="109" t="s">
        <v>162</v>
      </c>
      <c r="C33" s="610">
        <v>0</v>
      </c>
      <c r="D33" s="610">
        <v>0</v>
      </c>
      <c r="E33" s="610">
        <v>0</v>
      </c>
      <c r="F33" s="610">
        <v>0</v>
      </c>
      <c r="G33" s="610">
        <v>0</v>
      </c>
      <c r="H33" s="610">
        <v>0</v>
      </c>
      <c r="I33" s="610">
        <v>0</v>
      </c>
      <c r="J33" s="610">
        <v>0</v>
      </c>
      <c r="K33" s="610">
        <v>0</v>
      </c>
      <c r="L33" s="610">
        <v>0</v>
      </c>
      <c r="M33" s="610">
        <v>0</v>
      </c>
      <c r="N33" s="610">
        <v>0</v>
      </c>
    </row>
    <row r="34" spans="1:14" ht="13.5" hidden="1" thickBot="1" x14ac:dyDescent="0.25">
      <c r="A34" s="601"/>
      <c r="B34" s="110" t="s">
        <v>157</v>
      </c>
      <c r="C34" s="610"/>
      <c r="D34" s="610"/>
      <c r="E34" s="610"/>
      <c r="F34" s="610"/>
      <c r="G34" s="610"/>
      <c r="H34" s="610"/>
      <c r="I34" s="610"/>
      <c r="J34" s="610"/>
      <c r="K34" s="610"/>
      <c r="L34" s="610"/>
      <c r="M34" s="610"/>
      <c r="N34" s="610"/>
    </row>
    <row r="35" spans="1:14" ht="90" hidden="1" thickBot="1" x14ac:dyDescent="0.25">
      <c r="A35" s="76">
        <v>22</v>
      </c>
      <c r="B35" s="78" t="s">
        <v>158</v>
      </c>
      <c r="C35" s="118">
        <v>0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18">
        <v>0</v>
      </c>
      <c r="L35" s="118">
        <v>0</v>
      </c>
      <c r="M35" s="118">
        <v>0</v>
      </c>
      <c r="N35" s="118">
        <v>0</v>
      </c>
    </row>
    <row r="36" spans="1:14" ht="115.5" hidden="1" thickBot="1" x14ac:dyDescent="0.25">
      <c r="A36" s="76">
        <v>23</v>
      </c>
      <c r="B36" s="78" t="s">
        <v>159</v>
      </c>
      <c r="C36" s="118">
        <v>0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0</v>
      </c>
      <c r="K36" s="118">
        <v>0</v>
      </c>
      <c r="L36" s="118">
        <v>0</v>
      </c>
      <c r="M36" s="118">
        <v>0</v>
      </c>
      <c r="N36" s="118">
        <v>0</v>
      </c>
    </row>
    <row r="37" spans="1:14" ht="115.5" hidden="1" thickBot="1" x14ac:dyDescent="0.25">
      <c r="A37" s="76">
        <v>24</v>
      </c>
      <c r="B37" s="78" t="s">
        <v>160</v>
      </c>
      <c r="C37" s="118">
        <v>0</v>
      </c>
      <c r="D37" s="118">
        <v>0</v>
      </c>
      <c r="E37" s="118">
        <v>0</v>
      </c>
      <c r="F37" s="118">
        <v>0</v>
      </c>
      <c r="G37" s="118">
        <v>0</v>
      </c>
      <c r="H37" s="118">
        <v>0</v>
      </c>
      <c r="I37" s="118">
        <v>0</v>
      </c>
      <c r="J37" s="118">
        <v>0</v>
      </c>
      <c r="K37" s="118">
        <v>0</v>
      </c>
      <c r="L37" s="118">
        <v>0</v>
      </c>
      <c r="M37" s="118">
        <v>0</v>
      </c>
      <c r="N37" s="118">
        <v>0</v>
      </c>
    </row>
    <row r="38" spans="1:14" ht="51.75" hidden="1" thickBot="1" x14ac:dyDescent="0.25">
      <c r="A38" s="76">
        <v>25</v>
      </c>
      <c r="B38" s="78" t="s">
        <v>161</v>
      </c>
      <c r="C38" s="118">
        <v>0</v>
      </c>
      <c r="D38" s="118">
        <v>0</v>
      </c>
      <c r="E38" s="118">
        <v>0</v>
      </c>
      <c r="F38" s="118">
        <v>0</v>
      </c>
      <c r="G38" s="118">
        <v>0</v>
      </c>
      <c r="H38" s="118">
        <v>0</v>
      </c>
      <c r="I38" s="118">
        <v>0</v>
      </c>
      <c r="J38" s="118">
        <v>0</v>
      </c>
      <c r="K38" s="118">
        <v>0</v>
      </c>
      <c r="L38" s="118">
        <v>0</v>
      </c>
      <c r="M38" s="118">
        <v>0</v>
      </c>
      <c r="N38" s="118">
        <v>0</v>
      </c>
    </row>
    <row r="39" spans="1:14" ht="77.25" hidden="1" thickBot="1" x14ac:dyDescent="0.25">
      <c r="A39" s="600">
        <v>26</v>
      </c>
      <c r="B39" s="109" t="s">
        <v>163</v>
      </c>
      <c r="C39" s="610">
        <v>0</v>
      </c>
      <c r="D39" s="610">
        <v>0</v>
      </c>
      <c r="E39" s="610">
        <v>0</v>
      </c>
      <c r="F39" s="610">
        <v>0</v>
      </c>
      <c r="G39" s="610">
        <v>0</v>
      </c>
      <c r="H39" s="610">
        <v>0</v>
      </c>
      <c r="I39" s="610">
        <v>0</v>
      </c>
      <c r="J39" s="610">
        <v>0</v>
      </c>
      <c r="K39" s="610">
        <v>0</v>
      </c>
      <c r="L39" s="610">
        <v>0</v>
      </c>
      <c r="M39" s="610">
        <v>0</v>
      </c>
      <c r="N39" s="610">
        <v>0</v>
      </c>
    </row>
    <row r="40" spans="1:14" ht="13.5" hidden="1" thickBot="1" x14ac:dyDescent="0.25">
      <c r="A40" s="601"/>
      <c r="B40" s="110" t="s">
        <v>157</v>
      </c>
      <c r="C40" s="610"/>
      <c r="D40" s="610"/>
      <c r="E40" s="610"/>
      <c r="F40" s="610"/>
      <c r="G40" s="610"/>
      <c r="H40" s="610"/>
      <c r="I40" s="610"/>
      <c r="J40" s="610"/>
      <c r="K40" s="610"/>
      <c r="L40" s="610"/>
      <c r="M40" s="610"/>
      <c r="N40" s="610"/>
    </row>
    <row r="41" spans="1:14" ht="90" hidden="1" thickBot="1" x14ac:dyDescent="0.25">
      <c r="A41" s="76">
        <v>27</v>
      </c>
      <c r="B41" s="78" t="s">
        <v>158</v>
      </c>
      <c r="C41" s="118">
        <v>0</v>
      </c>
      <c r="D41" s="118"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  <c r="N41" s="118">
        <v>0</v>
      </c>
    </row>
    <row r="42" spans="1:14" ht="115.5" hidden="1" thickBot="1" x14ac:dyDescent="0.25">
      <c r="A42" s="76">
        <v>28</v>
      </c>
      <c r="B42" s="78" t="s">
        <v>159</v>
      </c>
      <c r="C42" s="118">
        <v>0</v>
      </c>
      <c r="D42" s="118">
        <v>0</v>
      </c>
      <c r="E42" s="118">
        <v>0</v>
      </c>
      <c r="F42" s="118">
        <v>0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  <c r="N42" s="118">
        <v>0</v>
      </c>
    </row>
    <row r="43" spans="1:14" ht="115.5" hidden="1" thickBot="1" x14ac:dyDescent="0.25">
      <c r="A43" s="76">
        <v>29</v>
      </c>
      <c r="B43" s="78" t="s">
        <v>160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>
        <v>0</v>
      </c>
      <c r="I43" s="118">
        <v>0</v>
      </c>
      <c r="J43" s="118">
        <v>0</v>
      </c>
      <c r="K43" s="118">
        <v>0</v>
      </c>
      <c r="L43" s="118">
        <v>0</v>
      </c>
      <c r="M43" s="118">
        <v>0</v>
      </c>
      <c r="N43" s="118">
        <v>0</v>
      </c>
    </row>
    <row r="44" spans="1:14" ht="51.75" hidden="1" thickBot="1" x14ac:dyDescent="0.25">
      <c r="A44" s="76">
        <v>30</v>
      </c>
      <c r="B44" s="78" t="s">
        <v>161</v>
      </c>
      <c r="C44" s="118">
        <v>0</v>
      </c>
      <c r="D44" s="118">
        <v>0</v>
      </c>
      <c r="E44" s="118">
        <v>0</v>
      </c>
      <c r="F44" s="118">
        <v>0</v>
      </c>
      <c r="G44" s="118">
        <v>0</v>
      </c>
      <c r="H44" s="118">
        <v>0</v>
      </c>
      <c r="I44" s="118">
        <v>0</v>
      </c>
      <c r="J44" s="118">
        <v>0</v>
      </c>
      <c r="K44" s="118">
        <v>0</v>
      </c>
      <c r="L44" s="118">
        <v>0</v>
      </c>
      <c r="M44" s="118">
        <v>0</v>
      </c>
      <c r="N44" s="118">
        <v>0</v>
      </c>
    </row>
    <row r="45" spans="1:14" ht="26.25" hidden="1" thickBot="1" x14ac:dyDescent="0.25">
      <c r="A45" s="600">
        <v>31</v>
      </c>
      <c r="B45" s="109" t="s">
        <v>164</v>
      </c>
      <c r="C45" s="610">
        <v>0</v>
      </c>
      <c r="D45" s="610">
        <v>0</v>
      </c>
      <c r="E45" s="610">
        <v>0</v>
      </c>
      <c r="F45" s="610">
        <v>0</v>
      </c>
      <c r="G45" s="610">
        <v>0</v>
      </c>
      <c r="H45" s="610">
        <v>0</v>
      </c>
      <c r="I45" s="610">
        <v>0</v>
      </c>
      <c r="J45" s="610">
        <v>0</v>
      </c>
      <c r="K45" s="610">
        <v>0</v>
      </c>
      <c r="L45" s="610">
        <v>0</v>
      </c>
      <c r="M45" s="610">
        <v>0</v>
      </c>
      <c r="N45" s="610">
        <v>0</v>
      </c>
    </row>
    <row r="46" spans="1:14" ht="13.5" hidden="1" thickBot="1" x14ac:dyDescent="0.25">
      <c r="A46" s="601"/>
      <c r="B46" s="110" t="s">
        <v>157</v>
      </c>
      <c r="C46" s="610"/>
      <c r="D46" s="610"/>
      <c r="E46" s="610"/>
      <c r="F46" s="610"/>
      <c r="G46" s="610"/>
      <c r="H46" s="610"/>
      <c r="I46" s="610"/>
      <c r="J46" s="610"/>
      <c r="K46" s="610"/>
      <c r="L46" s="610"/>
      <c r="M46" s="610"/>
      <c r="N46" s="610"/>
    </row>
    <row r="47" spans="1:14" ht="90" hidden="1" thickBot="1" x14ac:dyDescent="0.25">
      <c r="A47" s="76">
        <v>32</v>
      </c>
      <c r="B47" s="78" t="s">
        <v>158</v>
      </c>
      <c r="C47" s="118">
        <v>0</v>
      </c>
      <c r="D47" s="118">
        <v>0</v>
      </c>
      <c r="E47" s="118">
        <v>0</v>
      </c>
      <c r="F47" s="118">
        <v>0</v>
      </c>
      <c r="G47" s="118">
        <v>0</v>
      </c>
      <c r="H47" s="118">
        <v>0</v>
      </c>
      <c r="I47" s="118">
        <v>0</v>
      </c>
      <c r="J47" s="118">
        <v>0</v>
      </c>
      <c r="K47" s="118">
        <v>0</v>
      </c>
      <c r="L47" s="118">
        <v>0</v>
      </c>
      <c r="M47" s="118">
        <v>0</v>
      </c>
      <c r="N47" s="118">
        <v>0</v>
      </c>
    </row>
    <row r="48" spans="1:14" ht="115.5" hidden="1" thickBot="1" x14ac:dyDescent="0.25">
      <c r="A48" s="76">
        <v>33</v>
      </c>
      <c r="B48" s="78" t="s">
        <v>159</v>
      </c>
      <c r="C48" s="118">
        <v>0</v>
      </c>
      <c r="D48" s="118">
        <v>0</v>
      </c>
      <c r="E48" s="118">
        <v>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0</v>
      </c>
      <c r="L48" s="118">
        <v>0</v>
      </c>
      <c r="M48" s="118">
        <v>0</v>
      </c>
      <c r="N48" s="118">
        <v>0</v>
      </c>
    </row>
    <row r="49" spans="1:14" ht="115.5" hidden="1" thickBot="1" x14ac:dyDescent="0.25">
      <c r="A49" s="76">
        <v>34</v>
      </c>
      <c r="B49" s="78" t="s">
        <v>160</v>
      </c>
      <c r="C49" s="118">
        <v>0</v>
      </c>
      <c r="D49" s="118">
        <v>0</v>
      </c>
      <c r="E49" s="118">
        <v>0</v>
      </c>
      <c r="F49" s="118">
        <v>0</v>
      </c>
      <c r="G49" s="118">
        <v>0</v>
      </c>
      <c r="H49" s="118">
        <v>0</v>
      </c>
      <c r="I49" s="118">
        <v>0</v>
      </c>
      <c r="J49" s="118">
        <v>0</v>
      </c>
      <c r="K49" s="118">
        <v>0</v>
      </c>
      <c r="L49" s="118">
        <v>0</v>
      </c>
      <c r="M49" s="118">
        <v>0</v>
      </c>
      <c r="N49" s="118">
        <v>0</v>
      </c>
    </row>
    <row r="50" spans="1:14" ht="51.75" hidden="1" thickBot="1" x14ac:dyDescent="0.25">
      <c r="A50" s="76">
        <v>35</v>
      </c>
      <c r="B50" s="78" t="s">
        <v>161</v>
      </c>
      <c r="C50" s="118">
        <v>0</v>
      </c>
      <c r="D50" s="118">
        <v>0</v>
      </c>
      <c r="E50" s="118">
        <v>0</v>
      </c>
      <c r="F50" s="118">
        <v>0</v>
      </c>
      <c r="G50" s="118">
        <v>0</v>
      </c>
      <c r="H50" s="118">
        <v>0</v>
      </c>
      <c r="I50" s="118">
        <v>0</v>
      </c>
      <c r="J50" s="118">
        <v>0</v>
      </c>
      <c r="K50" s="118">
        <v>0</v>
      </c>
      <c r="L50" s="118">
        <v>0</v>
      </c>
      <c r="M50" s="118">
        <v>0</v>
      </c>
      <c r="N50" s="118">
        <v>0</v>
      </c>
    </row>
    <row r="51" spans="1:14" ht="64.5" thickBot="1" x14ac:dyDescent="0.25">
      <c r="A51" s="600">
        <v>36</v>
      </c>
      <c r="B51" s="109" t="s">
        <v>179</v>
      </c>
      <c r="C51" s="610">
        <v>0</v>
      </c>
      <c r="D51" s="610">
        <v>293621</v>
      </c>
      <c r="E51" s="610">
        <v>0</v>
      </c>
      <c r="F51" s="610">
        <v>0</v>
      </c>
      <c r="G51" s="610">
        <v>0</v>
      </c>
      <c r="H51" s="610">
        <v>0</v>
      </c>
      <c r="I51" s="610">
        <v>0</v>
      </c>
      <c r="J51" s="610">
        <v>0</v>
      </c>
      <c r="K51" s="610">
        <v>0</v>
      </c>
      <c r="L51" s="610">
        <v>0</v>
      </c>
      <c r="M51" s="610">
        <v>0</v>
      </c>
      <c r="N51" s="610">
        <v>293621</v>
      </c>
    </row>
    <row r="52" spans="1:14" ht="13.5" thickBot="1" x14ac:dyDescent="0.25">
      <c r="A52" s="601"/>
      <c r="B52" s="110" t="s">
        <v>157</v>
      </c>
      <c r="C52" s="610"/>
      <c r="D52" s="610"/>
      <c r="E52" s="610"/>
      <c r="F52" s="610"/>
      <c r="G52" s="610"/>
      <c r="H52" s="610"/>
      <c r="I52" s="610"/>
      <c r="J52" s="610"/>
      <c r="K52" s="610"/>
      <c r="L52" s="610"/>
      <c r="M52" s="610"/>
      <c r="N52" s="610"/>
    </row>
    <row r="53" spans="1:14" ht="90" thickBot="1" x14ac:dyDescent="0.25">
      <c r="A53" s="76">
        <v>37</v>
      </c>
      <c r="B53" s="78" t="s">
        <v>158</v>
      </c>
      <c r="C53" s="118">
        <v>0</v>
      </c>
      <c r="D53" s="119">
        <v>293621</v>
      </c>
      <c r="E53" s="119">
        <v>0</v>
      </c>
      <c r="F53" s="119">
        <v>0</v>
      </c>
      <c r="G53" s="119">
        <v>0</v>
      </c>
      <c r="H53" s="119">
        <v>0</v>
      </c>
      <c r="I53" s="119">
        <v>0</v>
      </c>
      <c r="J53" s="119">
        <v>0</v>
      </c>
      <c r="K53" s="119">
        <v>0</v>
      </c>
      <c r="L53" s="119">
        <v>0</v>
      </c>
      <c r="M53" s="119">
        <v>0</v>
      </c>
      <c r="N53" s="119">
        <v>293621</v>
      </c>
    </row>
    <row r="54" spans="1:14" ht="115.5" hidden="1" thickBot="1" x14ac:dyDescent="0.25">
      <c r="A54" s="76">
        <v>38</v>
      </c>
      <c r="B54" s="78" t="s">
        <v>159</v>
      </c>
      <c r="C54" s="118">
        <f t="shared" ref="C54:N54" si="0">C48+C36+C24+C18+C12</f>
        <v>0</v>
      </c>
      <c r="D54" s="118">
        <f t="shared" si="0"/>
        <v>0</v>
      </c>
      <c r="E54" s="118">
        <f t="shared" si="0"/>
        <v>0</v>
      </c>
      <c r="F54" s="118">
        <f t="shared" si="0"/>
        <v>0</v>
      </c>
      <c r="G54" s="118">
        <f t="shared" si="0"/>
        <v>0</v>
      </c>
      <c r="H54" s="118">
        <f t="shared" si="0"/>
        <v>0</v>
      </c>
      <c r="I54" s="118">
        <f t="shared" si="0"/>
        <v>0</v>
      </c>
      <c r="J54" s="118">
        <f t="shared" si="0"/>
        <v>0</v>
      </c>
      <c r="K54" s="118">
        <f t="shared" si="0"/>
        <v>0</v>
      </c>
      <c r="L54" s="118">
        <f t="shared" si="0"/>
        <v>0</v>
      </c>
      <c r="M54" s="118">
        <f t="shared" si="0"/>
        <v>0</v>
      </c>
      <c r="N54" s="118">
        <f t="shared" si="0"/>
        <v>0</v>
      </c>
    </row>
    <row r="55" spans="1:14" ht="115.5" hidden="1" thickBot="1" x14ac:dyDescent="0.25">
      <c r="A55" s="76">
        <v>39</v>
      </c>
      <c r="B55" s="78" t="s">
        <v>160</v>
      </c>
      <c r="C55" s="118">
        <f t="shared" ref="C55:N55" si="1">C49+C37+C25+C19+C13</f>
        <v>0</v>
      </c>
      <c r="D55" s="118">
        <f t="shared" si="1"/>
        <v>0</v>
      </c>
      <c r="E55" s="118">
        <f t="shared" si="1"/>
        <v>0</v>
      </c>
      <c r="F55" s="118">
        <f t="shared" si="1"/>
        <v>0</v>
      </c>
      <c r="G55" s="118">
        <f t="shared" si="1"/>
        <v>0</v>
      </c>
      <c r="H55" s="118">
        <f t="shared" si="1"/>
        <v>0</v>
      </c>
      <c r="I55" s="118">
        <f t="shared" si="1"/>
        <v>0</v>
      </c>
      <c r="J55" s="118">
        <f t="shared" si="1"/>
        <v>0</v>
      </c>
      <c r="K55" s="118">
        <f t="shared" si="1"/>
        <v>0</v>
      </c>
      <c r="L55" s="118">
        <f t="shared" si="1"/>
        <v>0</v>
      </c>
      <c r="M55" s="118">
        <f t="shared" si="1"/>
        <v>0</v>
      </c>
      <c r="N55" s="118">
        <f t="shared" si="1"/>
        <v>0</v>
      </c>
    </row>
    <row r="56" spans="1:14" ht="51.75" hidden="1" thickBot="1" x14ac:dyDescent="0.25">
      <c r="A56" s="76">
        <v>40</v>
      </c>
      <c r="B56" s="78" t="s">
        <v>161</v>
      </c>
      <c r="C56" s="118">
        <f t="shared" ref="C56:N56" si="2">C50+C38+C26+C20+C14</f>
        <v>0</v>
      </c>
      <c r="D56" s="118">
        <f t="shared" si="2"/>
        <v>0</v>
      </c>
      <c r="E56" s="118">
        <f t="shared" si="2"/>
        <v>0</v>
      </c>
      <c r="F56" s="118">
        <f t="shared" si="2"/>
        <v>0</v>
      </c>
      <c r="G56" s="118">
        <f t="shared" si="2"/>
        <v>0</v>
      </c>
      <c r="H56" s="118">
        <f t="shared" si="2"/>
        <v>0</v>
      </c>
      <c r="I56" s="118">
        <f t="shared" si="2"/>
        <v>0</v>
      </c>
      <c r="J56" s="118">
        <f t="shared" si="2"/>
        <v>0</v>
      </c>
      <c r="K56" s="118">
        <f t="shared" si="2"/>
        <v>0</v>
      </c>
      <c r="L56" s="118">
        <f t="shared" si="2"/>
        <v>0</v>
      </c>
      <c r="M56" s="118">
        <f t="shared" si="2"/>
        <v>0</v>
      </c>
      <c r="N56" s="118">
        <f t="shared" si="2"/>
        <v>0</v>
      </c>
    </row>
    <row r="57" spans="1:14" s="100" customFormat="1" x14ac:dyDescent="0.2">
      <c r="C57" s="99">
        <f>C51-'10.1'!D11</f>
        <v>0</v>
      </c>
      <c r="E57" s="99">
        <f>E56-'10.1'!D13</f>
        <v>0</v>
      </c>
      <c r="F57" s="99">
        <f>F51-'10.1'!D21</f>
        <v>-293621</v>
      </c>
    </row>
    <row r="58" spans="1:14" x14ac:dyDescent="0.2">
      <c r="A58" s="606" t="s">
        <v>455</v>
      </c>
      <c r="B58" s="606"/>
      <c r="C58" s="606"/>
      <c r="D58" s="606"/>
      <c r="E58" s="606"/>
      <c r="F58" s="606"/>
      <c r="G58" s="606"/>
      <c r="H58" s="606"/>
      <c r="I58" s="606"/>
      <c r="J58" s="606"/>
      <c r="K58" s="606"/>
      <c r="L58" s="606"/>
      <c r="M58" s="606"/>
      <c r="N58" s="606"/>
    </row>
    <row r="59" spans="1:14" ht="13.5" thickBot="1" x14ac:dyDescent="0.25">
      <c r="A59" s="115"/>
      <c r="N59" s="74" t="s">
        <v>454</v>
      </c>
    </row>
    <row r="60" spans="1:14" ht="294" thickBot="1" x14ac:dyDescent="0.25">
      <c r="A60" s="290" t="s">
        <v>1</v>
      </c>
      <c r="B60" s="291" t="s">
        <v>3</v>
      </c>
      <c r="C60" s="290" t="s">
        <v>449</v>
      </c>
      <c r="D60" s="290" t="s">
        <v>450</v>
      </c>
      <c r="E60" s="290" t="s">
        <v>438</v>
      </c>
      <c r="F60" s="290" t="s">
        <v>439</v>
      </c>
      <c r="G60" s="290" t="s">
        <v>440</v>
      </c>
      <c r="H60" s="290" t="s">
        <v>441</v>
      </c>
      <c r="I60" s="290" t="s">
        <v>442</v>
      </c>
      <c r="J60" s="290" t="s">
        <v>451</v>
      </c>
      <c r="K60" s="290" t="s">
        <v>444</v>
      </c>
      <c r="L60" s="290" t="s">
        <v>445</v>
      </c>
      <c r="M60" s="290" t="s">
        <v>452</v>
      </c>
      <c r="N60" s="290" t="s">
        <v>151</v>
      </c>
    </row>
    <row r="61" spans="1:14" ht="13.5" thickBot="1" x14ac:dyDescent="0.25">
      <c r="A61" s="292">
        <v>1</v>
      </c>
      <c r="B61" s="293">
        <v>2</v>
      </c>
      <c r="C61" s="290">
        <v>3</v>
      </c>
      <c r="D61" s="290">
        <v>4</v>
      </c>
      <c r="E61" s="290">
        <v>5</v>
      </c>
      <c r="F61" s="290">
        <v>6</v>
      </c>
      <c r="G61" s="290">
        <v>7</v>
      </c>
      <c r="H61" s="290">
        <v>8</v>
      </c>
      <c r="I61" s="290">
        <v>9</v>
      </c>
      <c r="J61" s="290">
        <v>10</v>
      </c>
      <c r="K61" s="290">
        <v>11</v>
      </c>
      <c r="L61" s="290">
        <v>12</v>
      </c>
      <c r="M61" s="290">
        <v>13</v>
      </c>
      <c r="N61" s="290">
        <v>14</v>
      </c>
    </row>
    <row r="62" spans="1:14" ht="64.5" thickBot="1" x14ac:dyDescent="0.25">
      <c r="A62" s="600">
        <v>1</v>
      </c>
      <c r="B62" s="109" t="s">
        <v>178</v>
      </c>
      <c r="C62" s="610">
        <v>0</v>
      </c>
      <c r="D62" s="610">
        <v>246271</v>
      </c>
      <c r="E62" s="610">
        <v>0</v>
      </c>
      <c r="F62" s="610">
        <v>0</v>
      </c>
      <c r="G62" s="610">
        <v>0</v>
      </c>
      <c r="H62" s="610">
        <v>0</v>
      </c>
      <c r="I62" s="610">
        <v>0</v>
      </c>
      <c r="J62" s="610">
        <v>0</v>
      </c>
      <c r="K62" s="610">
        <v>0</v>
      </c>
      <c r="L62" s="610">
        <v>0</v>
      </c>
      <c r="M62" s="610">
        <v>0</v>
      </c>
      <c r="N62" s="610">
        <v>246271</v>
      </c>
    </row>
    <row r="63" spans="1:14" ht="13.5" thickBot="1" x14ac:dyDescent="0.25">
      <c r="A63" s="601"/>
      <c r="B63" s="110" t="s">
        <v>157</v>
      </c>
      <c r="C63" s="610"/>
      <c r="D63" s="610"/>
      <c r="E63" s="610"/>
      <c r="F63" s="610"/>
      <c r="G63" s="610"/>
      <c r="H63" s="610"/>
      <c r="I63" s="610"/>
      <c r="J63" s="610"/>
      <c r="K63" s="610"/>
      <c r="L63" s="610"/>
      <c r="M63" s="610"/>
      <c r="N63" s="610"/>
    </row>
    <row r="64" spans="1:14" ht="90" thickBot="1" x14ac:dyDescent="0.25">
      <c r="A64" s="76">
        <v>2</v>
      </c>
      <c r="B64" s="78" t="s">
        <v>158</v>
      </c>
      <c r="C64" s="118">
        <v>0</v>
      </c>
      <c r="D64" s="119">
        <v>246271</v>
      </c>
      <c r="E64" s="119">
        <v>0</v>
      </c>
      <c r="F64" s="119">
        <v>0</v>
      </c>
      <c r="G64" s="119">
        <v>0</v>
      </c>
      <c r="H64" s="119">
        <v>0</v>
      </c>
      <c r="I64" s="119">
        <v>0</v>
      </c>
      <c r="J64" s="119">
        <v>0</v>
      </c>
      <c r="K64" s="119">
        <v>0</v>
      </c>
      <c r="L64" s="119">
        <v>0</v>
      </c>
      <c r="M64" s="119">
        <v>0</v>
      </c>
      <c r="N64" s="119">
        <v>246271</v>
      </c>
    </row>
    <row r="65" spans="1:14" ht="115.5" hidden="1" thickBot="1" x14ac:dyDescent="0.25">
      <c r="A65" s="76">
        <v>3</v>
      </c>
      <c r="B65" s="78" t="s">
        <v>159</v>
      </c>
      <c r="C65" s="118">
        <v>0</v>
      </c>
      <c r="D65" s="118">
        <v>0</v>
      </c>
      <c r="E65" s="118">
        <v>0</v>
      </c>
      <c r="F65" s="118">
        <v>0</v>
      </c>
      <c r="G65" s="118">
        <v>0</v>
      </c>
      <c r="H65" s="118">
        <v>0</v>
      </c>
      <c r="I65" s="118">
        <v>0</v>
      </c>
      <c r="J65" s="118">
        <v>0</v>
      </c>
      <c r="K65" s="118">
        <v>0</v>
      </c>
      <c r="L65" s="118">
        <v>0</v>
      </c>
      <c r="M65" s="118">
        <v>0</v>
      </c>
      <c r="N65" s="118">
        <v>0</v>
      </c>
    </row>
    <row r="66" spans="1:14" ht="115.5" hidden="1" thickBot="1" x14ac:dyDescent="0.25">
      <c r="A66" s="76">
        <v>4</v>
      </c>
      <c r="B66" s="78" t="s">
        <v>160</v>
      </c>
      <c r="C66" s="118">
        <v>0</v>
      </c>
      <c r="D66" s="118">
        <v>0</v>
      </c>
      <c r="E66" s="118">
        <v>0</v>
      </c>
      <c r="F66" s="118">
        <v>0</v>
      </c>
      <c r="G66" s="118">
        <v>0</v>
      </c>
      <c r="H66" s="118">
        <v>0</v>
      </c>
      <c r="I66" s="118">
        <v>0</v>
      </c>
      <c r="J66" s="118">
        <v>0</v>
      </c>
      <c r="K66" s="118">
        <v>0</v>
      </c>
      <c r="L66" s="118">
        <v>0</v>
      </c>
      <c r="M66" s="118">
        <v>0</v>
      </c>
      <c r="N66" s="118">
        <v>0</v>
      </c>
    </row>
    <row r="67" spans="1:14" ht="51.75" hidden="1" thickBot="1" x14ac:dyDescent="0.25">
      <c r="A67" s="76">
        <v>5</v>
      </c>
      <c r="B67" s="78" t="s">
        <v>161</v>
      </c>
      <c r="C67" s="118">
        <v>0</v>
      </c>
      <c r="D67" s="118">
        <v>0</v>
      </c>
      <c r="E67" s="118">
        <v>0</v>
      </c>
      <c r="F67" s="118">
        <v>0</v>
      </c>
      <c r="G67" s="118">
        <v>0</v>
      </c>
      <c r="H67" s="118">
        <v>0</v>
      </c>
      <c r="I67" s="118">
        <v>0</v>
      </c>
      <c r="J67" s="118">
        <v>0</v>
      </c>
      <c r="K67" s="118">
        <v>0</v>
      </c>
      <c r="L67" s="118">
        <v>0</v>
      </c>
      <c r="M67" s="118">
        <v>0</v>
      </c>
      <c r="N67" s="118">
        <v>0</v>
      </c>
    </row>
    <row r="68" spans="1:14" ht="39" thickBot="1" x14ac:dyDescent="0.25">
      <c r="A68" s="600">
        <v>6</v>
      </c>
      <c r="B68" s="109" t="s">
        <v>226</v>
      </c>
      <c r="C68" s="610">
        <v>0</v>
      </c>
      <c r="D68" s="610">
        <v>304789</v>
      </c>
      <c r="E68" s="610">
        <v>0</v>
      </c>
      <c r="F68" s="610">
        <v>0</v>
      </c>
      <c r="G68" s="610">
        <v>0</v>
      </c>
      <c r="H68" s="610">
        <v>0</v>
      </c>
      <c r="I68" s="610">
        <v>0</v>
      </c>
      <c r="J68" s="610">
        <v>0</v>
      </c>
      <c r="K68" s="610">
        <v>0</v>
      </c>
      <c r="L68" s="610">
        <v>0</v>
      </c>
      <c r="M68" s="610">
        <v>0</v>
      </c>
      <c r="N68" s="610">
        <v>304789</v>
      </c>
    </row>
    <row r="69" spans="1:14" ht="13.5" thickBot="1" x14ac:dyDescent="0.25">
      <c r="A69" s="601"/>
      <c r="B69" s="110" t="s">
        <v>157</v>
      </c>
      <c r="C69" s="610"/>
      <c r="D69" s="610"/>
      <c r="E69" s="610"/>
      <c r="F69" s="610"/>
      <c r="G69" s="610"/>
      <c r="H69" s="610"/>
      <c r="I69" s="610"/>
      <c r="J69" s="610"/>
      <c r="K69" s="610"/>
      <c r="L69" s="610"/>
      <c r="M69" s="610"/>
      <c r="N69" s="610"/>
    </row>
    <row r="70" spans="1:14" ht="90" thickBot="1" x14ac:dyDescent="0.25">
      <c r="A70" s="76">
        <v>7</v>
      </c>
      <c r="B70" s="78" t="s">
        <v>158</v>
      </c>
      <c r="C70" s="118">
        <v>0</v>
      </c>
      <c r="D70" s="119">
        <v>304789</v>
      </c>
      <c r="E70" s="119">
        <v>0</v>
      </c>
      <c r="F70" s="119">
        <v>0</v>
      </c>
      <c r="G70" s="119">
        <v>0</v>
      </c>
      <c r="H70" s="119">
        <v>0</v>
      </c>
      <c r="I70" s="119">
        <v>0</v>
      </c>
      <c r="J70" s="119">
        <v>0</v>
      </c>
      <c r="K70" s="119">
        <v>0</v>
      </c>
      <c r="L70" s="119">
        <v>0</v>
      </c>
      <c r="M70" s="119">
        <v>0</v>
      </c>
      <c r="N70" s="119">
        <v>304789</v>
      </c>
    </row>
    <row r="71" spans="1:14" ht="115.5" hidden="1" thickBot="1" x14ac:dyDescent="0.25">
      <c r="A71" s="76">
        <v>8</v>
      </c>
      <c r="B71" s="78" t="s">
        <v>159</v>
      </c>
      <c r="C71" s="118">
        <v>0</v>
      </c>
      <c r="D71" s="118">
        <v>0</v>
      </c>
      <c r="E71" s="118">
        <v>0</v>
      </c>
      <c r="F71" s="118">
        <v>0</v>
      </c>
      <c r="G71" s="118">
        <v>0</v>
      </c>
      <c r="H71" s="118">
        <v>0</v>
      </c>
      <c r="I71" s="118">
        <v>0</v>
      </c>
      <c r="J71" s="118">
        <v>0</v>
      </c>
      <c r="K71" s="118">
        <v>0</v>
      </c>
      <c r="L71" s="118">
        <v>0</v>
      </c>
      <c r="M71" s="118">
        <v>0</v>
      </c>
      <c r="N71" s="118">
        <v>0</v>
      </c>
    </row>
    <row r="72" spans="1:14" ht="115.5" hidden="1" thickBot="1" x14ac:dyDescent="0.25">
      <c r="A72" s="76">
        <v>9</v>
      </c>
      <c r="B72" s="78" t="s">
        <v>160</v>
      </c>
      <c r="C72" s="118">
        <v>0</v>
      </c>
      <c r="D72" s="118">
        <v>0</v>
      </c>
      <c r="E72" s="118">
        <v>0</v>
      </c>
      <c r="F72" s="118">
        <v>0</v>
      </c>
      <c r="G72" s="118">
        <v>0</v>
      </c>
      <c r="H72" s="118">
        <v>0</v>
      </c>
      <c r="I72" s="118">
        <v>0</v>
      </c>
      <c r="J72" s="118">
        <v>0</v>
      </c>
      <c r="K72" s="118">
        <v>0</v>
      </c>
      <c r="L72" s="118">
        <v>0</v>
      </c>
      <c r="M72" s="118">
        <v>0</v>
      </c>
      <c r="N72" s="118">
        <v>0</v>
      </c>
    </row>
    <row r="73" spans="1:14" ht="51.75" hidden="1" thickBot="1" x14ac:dyDescent="0.25">
      <c r="A73" s="76">
        <v>10</v>
      </c>
      <c r="B73" s="78" t="s">
        <v>161</v>
      </c>
      <c r="C73" s="118">
        <v>0</v>
      </c>
      <c r="D73" s="118">
        <v>0</v>
      </c>
      <c r="E73" s="118">
        <v>0</v>
      </c>
      <c r="F73" s="118">
        <v>0</v>
      </c>
      <c r="G73" s="118">
        <v>0</v>
      </c>
      <c r="H73" s="118">
        <v>0</v>
      </c>
      <c r="I73" s="118">
        <v>0</v>
      </c>
      <c r="J73" s="118">
        <v>0</v>
      </c>
      <c r="K73" s="118">
        <v>0</v>
      </c>
      <c r="L73" s="118">
        <v>0</v>
      </c>
      <c r="M73" s="118">
        <v>0</v>
      </c>
      <c r="N73" s="118">
        <v>0</v>
      </c>
    </row>
    <row r="74" spans="1:14" ht="51.75" thickBot="1" x14ac:dyDescent="0.25">
      <c r="A74" s="600">
        <v>11</v>
      </c>
      <c r="B74" s="109" t="s">
        <v>175</v>
      </c>
      <c r="C74" s="610">
        <v>0</v>
      </c>
      <c r="D74" s="610">
        <v>-253020</v>
      </c>
      <c r="E74" s="610">
        <v>0</v>
      </c>
      <c r="F74" s="610">
        <v>0</v>
      </c>
      <c r="G74" s="610">
        <v>0</v>
      </c>
      <c r="H74" s="610">
        <v>0</v>
      </c>
      <c r="I74" s="610">
        <v>0</v>
      </c>
      <c r="J74" s="610">
        <v>0</v>
      </c>
      <c r="K74" s="610">
        <v>0</v>
      </c>
      <c r="L74" s="610">
        <v>0</v>
      </c>
      <c r="M74" s="610">
        <v>0</v>
      </c>
      <c r="N74" s="610">
        <v>-253020</v>
      </c>
    </row>
    <row r="75" spans="1:14" ht="13.5" thickBot="1" x14ac:dyDescent="0.25">
      <c r="A75" s="601"/>
      <c r="B75" s="110" t="s">
        <v>157</v>
      </c>
      <c r="C75" s="610"/>
      <c r="D75" s="610"/>
      <c r="E75" s="610"/>
      <c r="F75" s="610"/>
      <c r="G75" s="610"/>
      <c r="H75" s="610"/>
      <c r="I75" s="610"/>
      <c r="J75" s="610"/>
      <c r="K75" s="610"/>
      <c r="L75" s="610"/>
      <c r="M75" s="610"/>
      <c r="N75" s="610"/>
    </row>
    <row r="76" spans="1:14" ht="90" thickBot="1" x14ac:dyDescent="0.25">
      <c r="A76" s="76">
        <v>12</v>
      </c>
      <c r="B76" s="78" t="s">
        <v>158</v>
      </c>
      <c r="C76" s="118">
        <v>0</v>
      </c>
      <c r="D76" s="119">
        <v>-253020</v>
      </c>
      <c r="E76" s="119">
        <v>0</v>
      </c>
      <c r="F76" s="119">
        <v>0</v>
      </c>
      <c r="G76" s="119">
        <v>0</v>
      </c>
      <c r="H76" s="119">
        <v>0</v>
      </c>
      <c r="I76" s="119">
        <v>0</v>
      </c>
      <c r="J76" s="119">
        <v>0</v>
      </c>
      <c r="K76" s="119">
        <v>0</v>
      </c>
      <c r="L76" s="119">
        <v>0</v>
      </c>
      <c r="M76" s="119">
        <v>0</v>
      </c>
      <c r="N76" s="119">
        <v>-253020</v>
      </c>
    </row>
    <row r="77" spans="1:14" ht="115.5" hidden="1" thickBot="1" x14ac:dyDescent="0.25">
      <c r="A77" s="76">
        <v>13</v>
      </c>
      <c r="B77" s="78" t="s">
        <v>159</v>
      </c>
      <c r="C77" s="118">
        <v>0</v>
      </c>
      <c r="D77" s="118">
        <v>0</v>
      </c>
      <c r="E77" s="118">
        <v>0</v>
      </c>
      <c r="F77" s="118">
        <v>0</v>
      </c>
      <c r="G77" s="118">
        <v>0</v>
      </c>
      <c r="H77" s="118">
        <v>0</v>
      </c>
      <c r="I77" s="118">
        <v>0</v>
      </c>
      <c r="J77" s="118">
        <v>0</v>
      </c>
      <c r="K77" s="118">
        <v>0</v>
      </c>
      <c r="L77" s="118">
        <v>0</v>
      </c>
      <c r="M77" s="118">
        <v>0</v>
      </c>
      <c r="N77" s="118">
        <v>0</v>
      </c>
    </row>
    <row r="78" spans="1:14" ht="115.5" hidden="1" thickBot="1" x14ac:dyDescent="0.25">
      <c r="A78" s="76">
        <v>14</v>
      </c>
      <c r="B78" s="78" t="s">
        <v>160</v>
      </c>
      <c r="C78" s="118">
        <v>0</v>
      </c>
      <c r="D78" s="118">
        <v>0</v>
      </c>
      <c r="E78" s="118">
        <v>0</v>
      </c>
      <c r="F78" s="118">
        <v>0</v>
      </c>
      <c r="G78" s="118">
        <v>0</v>
      </c>
      <c r="H78" s="118">
        <v>0</v>
      </c>
      <c r="I78" s="118">
        <v>0</v>
      </c>
      <c r="J78" s="118">
        <v>0</v>
      </c>
      <c r="K78" s="118">
        <v>0</v>
      </c>
      <c r="L78" s="118">
        <v>0</v>
      </c>
      <c r="M78" s="118">
        <v>0</v>
      </c>
      <c r="N78" s="118">
        <v>0</v>
      </c>
    </row>
    <row r="79" spans="1:14" ht="51.75" hidden="1" thickBot="1" x14ac:dyDescent="0.25">
      <c r="A79" s="76">
        <v>15</v>
      </c>
      <c r="B79" s="78" t="s">
        <v>161</v>
      </c>
      <c r="C79" s="118">
        <v>0</v>
      </c>
      <c r="D79" s="118">
        <v>0</v>
      </c>
      <c r="E79" s="118">
        <v>0</v>
      </c>
      <c r="F79" s="118">
        <v>0</v>
      </c>
      <c r="G79" s="118">
        <v>0</v>
      </c>
      <c r="H79" s="118">
        <v>0</v>
      </c>
      <c r="I79" s="118">
        <v>0</v>
      </c>
      <c r="J79" s="118">
        <v>0</v>
      </c>
      <c r="K79" s="118">
        <v>0</v>
      </c>
      <c r="L79" s="118">
        <v>0</v>
      </c>
      <c r="M79" s="118">
        <v>0</v>
      </c>
      <c r="N79" s="118">
        <v>0</v>
      </c>
    </row>
    <row r="80" spans="1:14" ht="39" hidden="1" thickBot="1" x14ac:dyDescent="0.25">
      <c r="A80" s="600">
        <v>16</v>
      </c>
      <c r="B80" s="109" t="s">
        <v>176</v>
      </c>
      <c r="C80" s="610">
        <v>0</v>
      </c>
      <c r="D80" s="610">
        <v>0</v>
      </c>
      <c r="E80" s="610">
        <v>0</v>
      </c>
      <c r="F80" s="610">
        <v>0</v>
      </c>
      <c r="G80" s="610">
        <v>0</v>
      </c>
      <c r="H80" s="610">
        <v>0</v>
      </c>
      <c r="I80" s="610">
        <v>0</v>
      </c>
      <c r="J80" s="610">
        <v>0</v>
      </c>
      <c r="K80" s="610">
        <v>0</v>
      </c>
      <c r="L80" s="610">
        <v>0</v>
      </c>
      <c r="M80" s="610">
        <v>0</v>
      </c>
      <c r="N80" s="610">
        <v>0</v>
      </c>
    </row>
    <row r="81" spans="1:14" ht="13.5" hidden="1" thickBot="1" x14ac:dyDescent="0.25">
      <c r="A81" s="601"/>
      <c r="B81" s="110" t="s">
        <v>157</v>
      </c>
      <c r="C81" s="610"/>
      <c r="D81" s="610"/>
      <c r="E81" s="610"/>
      <c r="F81" s="610"/>
      <c r="G81" s="610"/>
      <c r="H81" s="610"/>
      <c r="I81" s="610"/>
      <c r="J81" s="610"/>
      <c r="K81" s="610"/>
      <c r="L81" s="610"/>
      <c r="M81" s="610"/>
      <c r="N81" s="610"/>
    </row>
    <row r="82" spans="1:14" ht="90" hidden="1" thickBot="1" x14ac:dyDescent="0.25">
      <c r="A82" s="76">
        <v>17</v>
      </c>
      <c r="B82" s="78" t="s">
        <v>158</v>
      </c>
      <c r="C82" s="118">
        <v>0</v>
      </c>
      <c r="D82" s="118">
        <v>0</v>
      </c>
      <c r="E82" s="118">
        <v>0</v>
      </c>
      <c r="F82" s="118">
        <v>0</v>
      </c>
      <c r="G82" s="118">
        <v>0</v>
      </c>
      <c r="H82" s="118">
        <v>0</v>
      </c>
      <c r="I82" s="118">
        <v>0</v>
      </c>
      <c r="J82" s="118">
        <v>0</v>
      </c>
      <c r="K82" s="118">
        <v>0</v>
      </c>
      <c r="L82" s="118">
        <v>0</v>
      </c>
      <c r="M82" s="118">
        <v>0</v>
      </c>
      <c r="N82" s="118">
        <v>0</v>
      </c>
    </row>
    <row r="83" spans="1:14" ht="115.5" hidden="1" thickBot="1" x14ac:dyDescent="0.25">
      <c r="A83" s="76">
        <v>18</v>
      </c>
      <c r="B83" s="78" t="s">
        <v>159</v>
      </c>
      <c r="C83" s="118">
        <v>0</v>
      </c>
      <c r="D83" s="118">
        <v>0</v>
      </c>
      <c r="E83" s="118">
        <v>0</v>
      </c>
      <c r="F83" s="118">
        <v>0</v>
      </c>
      <c r="G83" s="118">
        <v>0</v>
      </c>
      <c r="H83" s="118">
        <v>0</v>
      </c>
      <c r="I83" s="118">
        <v>0</v>
      </c>
      <c r="J83" s="118">
        <v>0</v>
      </c>
      <c r="K83" s="118">
        <v>0</v>
      </c>
      <c r="L83" s="118">
        <v>0</v>
      </c>
      <c r="M83" s="118">
        <v>0</v>
      </c>
      <c r="N83" s="118">
        <v>0</v>
      </c>
    </row>
    <row r="84" spans="1:14" ht="115.5" hidden="1" thickBot="1" x14ac:dyDescent="0.25">
      <c r="A84" s="76">
        <v>19</v>
      </c>
      <c r="B84" s="78" t="s">
        <v>160</v>
      </c>
      <c r="C84" s="118">
        <v>0</v>
      </c>
      <c r="D84" s="118">
        <v>0</v>
      </c>
      <c r="E84" s="118">
        <v>0</v>
      </c>
      <c r="F84" s="118">
        <v>0</v>
      </c>
      <c r="G84" s="118">
        <v>0</v>
      </c>
      <c r="H84" s="118">
        <v>0</v>
      </c>
      <c r="I84" s="118">
        <v>0</v>
      </c>
      <c r="J84" s="118">
        <v>0</v>
      </c>
      <c r="K84" s="118">
        <v>0</v>
      </c>
      <c r="L84" s="118">
        <v>0</v>
      </c>
      <c r="M84" s="118">
        <v>0</v>
      </c>
      <c r="N84" s="118">
        <v>0</v>
      </c>
    </row>
    <row r="85" spans="1:14" ht="51.75" hidden="1" thickBot="1" x14ac:dyDescent="0.25">
      <c r="A85" s="76">
        <v>20</v>
      </c>
      <c r="B85" s="78" t="s">
        <v>161</v>
      </c>
      <c r="C85" s="118">
        <v>0</v>
      </c>
      <c r="D85" s="118">
        <v>0</v>
      </c>
      <c r="E85" s="118">
        <v>0</v>
      </c>
      <c r="F85" s="118">
        <v>0</v>
      </c>
      <c r="G85" s="118">
        <v>0</v>
      </c>
      <c r="H85" s="118">
        <v>0</v>
      </c>
      <c r="I85" s="118">
        <v>0</v>
      </c>
      <c r="J85" s="118">
        <v>0</v>
      </c>
      <c r="K85" s="118">
        <v>0</v>
      </c>
      <c r="L85" s="118">
        <v>0</v>
      </c>
      <c r="M85" s="118">
        <v>0</v>
      </c>
      <c r="N85" s="118">
        <v>0</v>
      </c>
    </row>
    <row r="86" spans="1:14" ht="115.5" hidden="1" thickBot="1" x14ac:dyDescent="0.25">
      <c r="A86" s="600">
        <v>21</v>
      </c>
      <c r="B86" s="109" t="s">
        <v>162</v>
      </c>
      <c r="C86" s="610">
        <v>0</v>
      </c>
      <c r="D86" s="610">
        <v>0</v>
      </c>
      <c r="E86" s="610">
        <v>0</v>
      </c>
      <c r="F86" s="610">
        <v>0</v>
      </c>
      <c r="G86" s="610">
        <v>0</v>
      </c>
      <c r="H86" s="610">
        <v>0</v>
      </c>
      <c r="I86" s="610">
        <v>0</v>
      </c>
      <c r="J86" s="610">
        <v>0</v>
      </c>
      <c r="K86" s="610">
        <v>0</v>
      </c>
      <c r="L86" s="610">
        <v>0</v>
      </c>
      <c r="M86" s="610">
        <v>0</v>
      </c>
      <c r="N86" s="610">
        <v>0</v>
      </c>
    </row>
    <row r="87" spans="1:14" ht="13.5" hidden="1" thickBot="1" x14ac:dyDescent="0.25">
      <c r="A87" s="601"/>
      <c r="B87" s="110" t="s">
        <v>157</v>
      </c>
      <c r="C87" s="610"/>
      <c r="D87" s="610"/>
      <c r="E87" s="610"/>
      <c r="F87" s="610"/>
      <c r="G87" s="610"/>
      <c r="H87" s="610"/>
      <c r="I87" s="610"/>
      <c r="J87" s="610"/>
      <c r="K87" s="610"/>
      <c r="L87" s="610"/>
      <c r="M87" s="610"/>
      <c r="N87" s="610"/>
    </row>
    <row r="88" spans="1:14" ht="90" hidden="1" thickBot="1" x14ac:dyDescent="0.25">
      <c r="A88" s="76">
        <v>22</v>
      </c>
      <c r="B88" s="78" t="s">
        <v>158</v>
      </c>
      <c r="C88" s="118">
        <v>0</v>
      </c>
      <c r="D88" s="118">
        <v>0</v>
      </c>
      <c r="E88" s="118">
        <v>0</v>
      </c>
      <c r="F88" s="118">
        <v>0</v>
      </c>
      <c r="G88" s="118">
        <v>0</v>
      </c>
      <c r="H88" s="118">
        <v>0</v>
      </c>
      <c r="I88" s="118">
        <v>0</v>
      </c>
      <c r="J88" s="118">
        <v>0</v>
      </c>
      <c r="K88" s="118">
        <v>0</v>
      </c>
      <c r="L88" s="118">
        <v>0</v>
      </c>
      <c r="M88" s="118">
        <v>0</v>
      </c>
      <c r="N88" s="118">
        <v>0</v>
      </c>
    </row>
    <row r="89" spans="1:14" ht="115.5" hidden="1" thickBot="1" x14ac:dyDescent="0.25">
      <c r="A89" s="76">
        <v>23</v>
      </c>
      <c r="B89" s="78" t="s">
        <v>159</v>
      </c>
      <c r="C89" s="118">
        <v>0</v>
      </c>
      <c r="D89" s="118">
        <v>0</v>
      </c>
      <c r="E89" s="118">
        <v>0</v>
      </c>
      <c r="F89" s="118">
        <v>0</v>
      </c>
      <c r="G89" s="118">
        <v>0</v>
      </c>
      <c r="H89" s="118">
        <v>0</v>
      </c>
      <c r="I89" s="118">
        <v>0</v>
      </c>
      <c r="J89" s="118">
        <v>0</v>
      </c>
      <c r="K89" s="118">
        <v>0</v>
      </c>
      <c r="L89" s="118">
        <v>0</v>
      </c>
      <c r="M89" s="118">
        <v>0</v>
      </c>
      <c r="N89" s="118">
        <v>0</v>
      </c>
    </row>
    <row r="90" spans="1:14" ht="115.5" hidden="1" thickBot="1" x14ac:dyDescent="0.25">
      <c r="A90" s="76">
        <v>24</v>
      </c>
      <c r="B90" s="78" t="s">
        <v>160</v>
      </c>
      <c r="C90" s="118">
        <v>0</v>
      </c>
      <c r="D90" s="118">
        <v>0</v>
      </c>
      <c r="E90" s="118">
        <v>0</v>
      </c>
      <c r="F90" s="118">
        <v>0</v>
      </c>
      <c r="G90" s="118">
        <v>0</v>
      </c>
      <c r="H90" s="118">
        <v>0</v>
      </c>
      <c r="I90" s="118">
        <v>0</v>
      </c>
      <c r="J90" s="118">
        <v>0</v>
      </c>
      <c r="K90" s="118">
        <v>0</v>
      </c>
      <c r="L90" s="118">
        <v>0</v>
      </c>
      <c r="M90" s="118">
        <v>0</v>
      </c>
      <c r="N90" s="118">
        <v>0</v>
      </c>
    </row>
    <row r="91" spans="1:14" ht="51.75" hidden="1" thickBot="1" x14ac:dyDescent="0.25">
      <c r="A91" s="76">
        <v>25</v>
      </c>
      <c r="B91" s="78" t="s">
        <v>161</v>
      </c>
      <c r="C91" s="118">
        <v>0</v>
      </c>
      <c r="D91" s="118">
        <v>0</v>
      </c>
      <c r="E91" s="118">
        <v>0</v>
      </c>
      <c r="F91" s="118">
        <v>0</v>
      </c>
      <c r="G91" s="118">
        <v>0</v>
      </c>
      <c r="H91" s="118">
        <v>0</v>
      </c>
      <c r="I91" s="118">
        <v>0</v>
      </c>
      <c r="J91" s="118">
        <v>0</v>
      </c>
      <c r="K91" s="118">
        <v>0</v>
      </c>
      <c r="L91" s="118">
        <v>0</v>
      </c>
      <c r="M91" s="118">
        <v>0</v>
      </c>
      <c r="N91" s="118">
        <v>0</v>
      </c>
    </row>
    <row r="92" spans="1:14" ht="77.25" hidden="1" thickBot="1" x14ac:dyDescent="0.25">
      <c r="A92" s="600">
        <v>26</v>
      </c>
      <c r="B92" s="109" t="s">
        <v>163</v>
      </c>
      <c r="C92" s="610">
        <v>0</v>
      </c>
      <c r="D92" s="610">
        <v>0</v>
      </c>
      <c r="E92" s="610">
        <v>0</v>
      </c>
      <c r="F92" s="610">
        <v>0</v>
      </c>
      <c r="G92" s="610">
        <v>0</v>
      </c>
      <c r="H92" s="610">
        <v>0</v>
      </c>
      <c r="I92" s="610">
        <v>0</v>
      </c>
      <c r="J92" s="610">
        <v>0</v>
      </c>
      <c r="K92" s="610">
        <v>0</v>
      </c>
      <c r="L92" s="610">
        <v>0</v>
      </c>
      <c r="M92" s="610">
        <v>0</v>
      </c>
      <c r="N92" s="610">
        <v>0</v>
      </c>
    </row>
    <row r="93" spans="1:14" ht="13.5" hidden="1" thickBot="1" x14ac:dyDescent="0.25">
      <c r="A93" s="601"/>
      <c r="B93" s="110" t="s">
        <v>157</v>
      </c>
      <c r="C93" s="610"/>
      <c r="D93" s="610"/>
      <c r="E93" s="610"/>
      <c r="F93" s="610"/>
      <c r="G93" s="610"/>
      <c r="H93" s="610"/>
      <c r="I93" s="610"/>
      <c r="J93" s="610"/>
      <c r="K93" s="610"/>
      <c r="L93" s="610"/>
      <c r="M93" s="610"/>
      <c r="N93" s="610"/>
    </row>
    <row r="94" spans="1:14" ht="90" hidden="1" thickBot="1" x14ac:dyDescent="0.25">
      <c r="A94" s="76">
        <v>27</v>
      </c>
      <c r="B94" s="78" t="s">
        <v>158</v>
      </c>
      <c r="C94" s="118">
        <v>0</v>
      </c>
      <c r="D94" s="118">
        <v>0</v>
      </c>
      <c r="E94" s="118">
        <v>0</v>
      </c>
      <c r="F94" s="118">
        <v>0</v>
      </c>
      <c r="G94" s="118">
        <v>0</v>
      </c>
      <c r="H94" s="118">
        <v>0</v>
      </c>
      <c r="I94" s="118">
        <v>0</v>
      </c>
      <c r="J94" s="118">
        <v>0</v>
      </c>
      <c r="K94" s="118">
        <v>0</v>
      </c>
      <c r="L94" s="118">
        <v>0</v>
      </c>
      <c r="M94" s="118">
        <v>0</v>
      </c>
      <c r="N94" s="118">
        <v>0</v>
      </c>
    </row>
    <row r="95" spans="1:14" ht="115.5" hidden="1" thickBot="1" x14ac:dyDescent="0.25">
      <c r="A95" s="76">
        <v>28</v>
      </c>
      <c r="B95" s="78" t="s">
        <v>159</v>
      </c>
      <c r="C95" s="118">
        <v>0</v>
      </c>
      <c r="D95" s="118">
        <v>0</v>
      </c>
      <c r="E95" s="118">
        <v>0</v>
      </c>
      <c r="F95" s="118">
        <v>0</v>
      </c>
      <c r="G95" s="118">
        <v>0</v>
      </c>
      <c r="H95" s="118">
        <v>0</v>
      </c>
      <c r="I95" s="118">
        <v>0</v>
      </c>
      <c r="J95" s="118">
        <v>0</v>
      </c>
      <c r="K95" s="118">
        <v>0</v>
      </c>
      <c r="L95" s="118">
        <v>0</v>
      </c>
      <c r="M95" s="118">
        <v>0</v>
      </c>
      <c r="N95" s="118">
        <v>0</v>
      </c>
    </row>
    <row r="96" spans="1:14" ht="115.5" hidden="1" thickBot="1" x14ac:dyDescent="0.25">
      <c r="A96" s="76">
        <v>29</v>
      </c>
      <c r="B96" s="78" t="s">
        <v>160</v>
      </c>
      <c r="C96" s="118">
        <v>0</v>
      </c>
      <c r="D96" s="118">
        <v>0</v>
      </c>
      <c r="E96" s="118">
        <v>0</v>
      </c>
      <c r="F96" s="118">
        <v>0</v>
      </c>
      <c r="G96" s="118">
        <v>0</v>
      </c>
      <c r="H96" s="118">
        <v>0</v>
      </c>
      <c r="I96" s="118">
        <v>0</v>
      </c>
      <c r="J96" s="118">
        <v>0</v>
      </c>
      <c r="K96" s="118">
        <v>0</v>
      </c>
      <c r="L96" s="118">
        <v>0</v>
      </c>
      <c r="M96" s="118">
        <v>0</v>
      </c>
      <c r="N96" s="118">
        <v>0</v>
      </c>
    </row>
    <row r="97" spans="1:14" ht="51.75" hidden="1" thickBot="1" x14ac:dyDescent="0.25">
      <c r="A97" s="76">
        <v>30</v>
      </c>
      <c r="B97" s="78" t="s">
        <v>161</v>
      </c>
      <c r="C97" s="118">
        <v>0</v>
      </c>
      <c r="D97" s="118">
        <v>0</v>
      </c>
      <c r="E97" s="118">
        <v>0</v>
      </c>
      <c r="F97" s="118">
        <v>0</v>
      </c>
      <c r="G97" s="118">
        <v>0</v>
      </c>
      <c r="H97" s="118">
        <v>0</v>
      </c>
      <c r="I97" s="118">
        <v>0</v>
      </c>
      <c r="J97" s="118">
        <v>0</v>
      </c>
      <c r="K97" s="118">
        <v>0</v>
      </c>
      <c r="L97" s="118">
        <v>0</v>
      </c>
      <c r="M97" s="118">
        <v>0</v>
      </c>
      <c r="N97" s="118">
        <v>0</v>
      </c>
    </row>
    <row r="98" spans="1:14" ht="26.25" hidden="1" thickBot="1" x14ac:dyDescent="0.25">
      <c r="A98" s="600">
        <v>31</v>
      </c>
      <c r="B98" s="109" t="s">
        <v>164</v>
      </c>
      <c r="C98" s="610">
        <v>0</v>
      </c>
      <c r="D98" s="610">
        <v>0</v>
      </c>
      <c r="E98" s="610">
        <v>0</v>
      </c>
      <c r="F98" s="610">
        <v>0</v>
      </c>
      <c r="G98" s="610">
        <v>0</v>
      </c>
      <c r="H98" s="610">
        <v>0</v>
      </c>
      <c r="I98" s="610">
        <v>0</v>
      </c>
      <c r="J98" s="610">
        <v>0</v>
      </c>
      <c r="K98" s="610">
        <v>0</v>
      </c>
      <c r="L98" s="610">
        <v>0</v>
      </c>
      <c r="M98" s="610">
        <v>0</v>
      </c>
      <c r="N98" s="610">
        <v>0</v>
      </c>
    </row>
    <row r="99" spans="1:14" ht="13.5" hidden="1" thickBot="1" x14ac:dyDescent="0.25">
      <c r="A99" s="601"/>
      <c r="B99" s="110" t="s">
        <v>157</v>
      </c>
      <c r="C99" s="610"/>
      <c r="D99" s="610"/>
      <c r="E99" s="610"/>
      <c r="F99" s="610"/>
      <c r="G99" s="610"/>
      <c r="H99" s="610"/>
      <c r="I99" s="610"/>
      <c r="J99" s="610"/>
      <c r="K99" s="610"/>
      <c r="L99" s="610"/>
      <c r="M99" s="610"/>
      <c r="N99" s="610"/>
    </row>
    <row r="100" spans="1:14" ht="90" hidden="1" thickBot="1" x14ac:dyDescent="0.25">
      <c r="A100" s="76">
        <v>32</v>
      </c>
      <c r="B100" s="78" t="s">
        <v>158</v>
      </c>
      <c r="C100" s="118">
        <v>0</v>
      </c>
      <c r="D100" s="118">
        <v>0</v>
      </c>
      <c r="E100" s="118">
        <v>0</v>
      </c>
      <c r="F100" s="118">
        <v>0</v>
      </c>
      <c r="G100" s="118">
        <v>0</v>
      </c>
      <c r="H100" s="118">
        <v>0</v>
      </c>
      <c r="I100" s="118">
        <v>0</v>
      </c>
      <c r="J100" s="118">
        <v>0</v>
      </c>
      <c r="K100" s="118">
        <v>0</v>
      </c>
      <c r="L100" s="118">
        <v>0</v>
      </c>
      <c r="M100" s="118">
        <v>0</v>
      </c>
      <c r="N100" s="118">
        <v>0</v>
      </c>
    </row>
    <row r="101" spans="1:14" ht="115.5" hidden="1" thickBot="1" x14ac:dyDescent="0.25">
      <c r="A101" s="76">
        <v>33</v>
      </c>
      <c r="B101" s="78" t="s">
        <v>159</v>
      </c>
      <c r="C101" s="118">
        <v>0</v>
      </c>
      <c r="D101" s="118">
        <v>0</v>
      </c>
      <c r="E101" s="118">
        <v>0</v>
      </c>
      <c r="F101" s="118">
        <v>0</v>
      </c>
      <c r="G101" s="118">
        <v>0</v>
      </c>
      <c r="H101" s="118">
        <v>0</v>
      </c>
      <c r="I101" s="118">
        <v>0</v>
      </c>
      <c r="J101" s="118">
        <v>0</v>
      </c>
      <c r="K101" s="118">
        <v>0</v>
      </c>
      <c r="L101" s="118">
        <v>0</v>
      </c>
      <c r="M101" s="118">
        <v>0</v>
      </c>
      <c r="N101" s="118">
        <v>0</v>
      </c>
    </row>
    <row r="102" spans="1:14" ht="115.5" hidden="1" thickBot="1" x14ac:dyDescent="0.25">
      <c r="A102" s="76">
        <v>34</v>
      </c>
      <c r="B102" s="78" t="s">
        <v>160</v>
      </c>
      <c r="C102" s="118">
        <v>0</v>
      </c>
      <c r="D102" s="118">
        <v>0</v>
      </c>
      <c r="E102" s="118">
        <v>0</v>
      </c>
      <c r="F102" s="118">
        <v>0</v>
      </c>
      <c r="G102" s="118">
        <v>0</v>
      </c>
      <c r="H102" s="118">
        <v>0</v>
      </c>
      <c r="I102" s="118">
        <v>0</v>
      </c>
      <c r="J102" s="118">
        <v>0</v>
      </c>
      <c r="K102" s="118">
        <v>0</v>
      </c>
      <c r="L102" s="118">
        <v>0</v>
      </c>
      <c r="M102" s="118">
        <v>0</v>
      </c>
      <c r="N102" s="118">
        <v>0</v>
      </c>
    </row>
    <row r="103" spans="1:14" ht="51.75" hidden="1" thickBot="1" x14ac:dyDescent="0.25">
      <c r="A103" s="76">
        <v>35</v>
      </c>
      <c r="B103" s="78" t="s">
        <v>161</v>
      </c>
      <c r="C103" s="118">
        <v>0</v>
      </c>
      <c r="D103" s="118">
        <v>0</v>
      </c>
      <c r="E103" s="118">
        <v>0</v>
      </c>
      <c r="F103" s="118">
        <v>0</v>
      </c>
      <c r="G103" s="118">
        <v>0</v>
      </c>
      <c r="H103" s="118">
        <v>0</v>
      </c>
      <c r="I103" s="118">
        <v>0</v>
      </c>
      <c r="J103" s="118">
        <v>0</v>
      </c>
      <c r="K103" s="118">
        <v>0</v>
      </c>
      <c r="L103" s="118">
        <v>0</v>
      </c>
      <c r="M103" s="118">
        <v>0</v>
      </c>
      <c r="N103" s="118">
        <v>0</v>
      </c>
    </row>
    <row r="104" spans="1:14" ht="64.5" thickBot="1" x14ac:dyDescent="0.25">
      <c r="A104" s="600">
        <v>36</v>
      </c>
      <c r="B104" s="109" t="s">
        <v>179</v>
      </c>
      <c r="C104" s="610">
        <v>0</v>
      </c>
      <c r="D104" s="610">
        <v>298040</v>
      </c>
      <c r="E104" s="610">
        <v>0</v>
      </c>
      <c r="F104" s="610">
        <v>0</v>
      </c>
      <c r="G104" s="610">
        <v>0</v>
      </c>
      <c r="H104" s="610">
        <v>0</v>
      </c>
      <c r="I104" s="610">
        <v>0</v>
      </c>
      <c r="J104" s="610">
        <v>0</v>
      </c>
      <c r="K104" s="610">
        <v>0</v>
      </c>
      <c r="L104" s="610">
        <v>0</v>
      </c>
      <c r="M104" s="610">
        <v>0</v>
      </c>
      <c r="N104" s="610">
        <v>298040</v>
      </c>
    </row>
    <row r="105" spans="1:14" ht="13.5" thickBot="1" x14ac:dyDescent="0.25">
      <c r="A105" s="601"/>
      <c r="B105" s="110" t="s">
        <v>157</v>
      </c>
      <c r="C105" s="610"/>
      <c r="D105" s="610"/>
      <c r="E105" s="610"/>
      <c r="F105" s="610"/>
      <c r="G105" s="610"/>
      <c r="H105" s="610"/>
      <c r="I105" s="610"/>
      <c r="J105" s="610"/>
      <c r="K105" s="610"/>
      <c r="L105" s="610"/>
      <c r="M105" s="610"/>
      <c r="N105" s="610"/>
    </row>
    <row r="106" spans="1:14" ht="90" thickBot="1" x14ac:dyDescent="0.25">
      <c r="A106" s="76">
        <v>37</v>
      </c>
      <c r="B106" s="78" t="s">
        <v>158</v>
      </c>
      <c r="C106" s="118">
        <v>0</v>
      </c>
      <c r="D106" s="119">
        <v>298040</v>
      </c>
      <c r="E106" s="119">
        <v>0</v>
      </c>
      <c r="F106" s="119">
        <v>0</v>
      </c>
      <c r="G106" s="119">
        <v>0</v>
      </c>
      <c r="H106" s="119">
        <v>0</v>
      </c>
      <c r="I106" s="119">
        <v>0</v>
      </c>
      <c r="J106" s="119">
        <v>0</v>
      </c>
      <c r="K106" s="119">
        <v>0</v>
      </c>
      <c r="L106" s="119">
        <v>0</v>
      </c>
      <c r="M106" s="119">
        <v>0</v>
      </c>
      <c r="N106" s="119">
        <v>298040</v>
      </c>
    </row>
    <row r="107" spans="1:14" ht="115.5" hidden="1" thickBot="1" x14ac:dyDescent="0.25">
      <c r="A107" s="76">
        <v>38</v>
      </c>
      <c r="B107" s="78" t="s">
        <v>159</v>
      </c>
      <c r="C107" s="118">
        <f t="shared" ref="C107:N107" si="3">C101+C89+C77+C71+C65</f>
        <v>0</v>
      </c>
      <c r="D107" s="118">
        <f t="shared" si="3"/>
        <v>0</v>
      </c>
      <c r="E107" s="118">
        <f t="shared" si="3"/>
        <v>0</v>
      </c>
      <c r="F107" s="118">
        <f t="shared" si="3"/>
        <v>0</v>
      </c>
      <c r="G107" s="118">
        <f t="shared" si="3"/>
        <v>0</v>
      </c>
      <c r="H107" s="118">
        <f t="shared" si="3"/>
        <v>0</v>
      </c>
      <c r="I107" s="118">
        <f t="shared" si="3"/>
        <v>0</v>
      </c>
      <c r="J107" s="118">
        <f t="shared" si="3"/>
        <v>0</v>
      </c>
      <c r="K107" s="118">
        <f t="shared" si="3"/>
        <v>0</v>
      </c>
      <c r="L107" s="118">
        <f t="shared" si="3"/>
        <v>0</v>
      </c>
      <c r="M107" s="118">
        <f t="shared" si="3"/>
        <v>0</v>
      </c>
      <c r="N107" s="118">
        <f t="shared" si="3"/>
        <v>0</v>
      </c>
    </row>
    <row r="108" spans="1:14" ht="115.5" hidden="1" thickBot="1" x14ac:dyDescent="0.25">
      <c r="A108" s="76">
        <v>39</v>
      </c>
      <c r="B108" s="78" t="s">
        <v>160</v>
      </c>
      <c r="C108" s="118">
        <f t="shared" ref="C108:N108" si="4">C102+C90+C78+C72+C66</f>
        <v>0</v>
      </c>
      <c r="D108" s="118">
        <f t="shared" si="4"/>
        <v>0</v>
      </c>
      <c r="E108" s="118">
        <f t="shared" si="4"/>
        <v>0</v>
      </c>
      <c r="F108" s="118">
        <f t="shared" si="4"/>
        <v>0</v>
      </c>
      <c r="G108" s="118">
        <f t="shared" si="4"/>
        <v>0</v>
      </c>
      <c r="H108" s="118">
        <f t="shared" si="4"/>
        <v>0</v>
      </c>
      <c r="I108" s="118">
        <f t="shared" si="4"/>
        <v>0</v>
      </c>
      <c r="J108" s="118">
        <f t="shared" si="4"/>
        <v>0</v>
      </c>
      <c r="K108" s="118">
        <f t="shared" si="4"/>
        <v>0</v>
      </c>
      <c r="L108" s="118">
        <f t="shared" si="4"/>
        <v>0</v>
      </c>
      <c r="M108" s="118">
        <f t="shared" si="4"/>
        <v>0</v>
      </c>
      <c r="N108" s="118">
        <f t="shared" si="4"/>
        <v>0</v>
      </c>
    </row>
    <row r="109" spans="1:14" ht="51.75" hidden="1" thickBot="1" x14ac:dyDescent="0.25">
      <c r="A109" s="76">
        <v>40</v>
      </c>
      <c r="B109" s="78" t="s">
        <v>161</v>
      </c>
      <c r="C109" s="118">
        <f t="shared" ref="C109:N109" si="5">C103+C91+C79+C73+C67</f>
        <v>0</v>
      </c>
      <c r="D109" s="118">
        <f t="shared" si="5"/>
        <v>0</v>
      </c>
      <c r="E109" s="118">
        <f t="shared" si="5"/>
        <v>0</v>
      </c>
      <c r="F109" s="118">
        <f t="shared" si="5"/>
        <v>0</v>
      </c>
      <c r="G109" s="118">
        <f t="shared" si="5"/>
        <v>0</v>
      </c>
      <c r="H109" s="118">
        <f t="shared" si="5"/>
        <v>0</v>
      </c>
      <c r="I109" s="118">
        <f t="shared" si="5"/>
        <v>0</v>
      </c>
      <c r="J109" s="118">
        <f t="shared" si="5"/>
        <v>0</v>
      </c>
      <c r="K109" s="118">
        <f t="shared" si="5"/>
        <v>0</v>
      </c>
      <c r="L109" s="118">
        <f t="shared" si="5"/>
        <v>0</v>
      </c>
      <c r="M109" s="118">
        <f t="shared" si="5"/>
        <v>0</v>
      </c>
      <c r="N109" s="118">
        <f t="shared" si="5"/>
        <v>0</v>
      </c>
    </row>
    <row r="110" spans="1:14" x14ac:dyDescent="0.2">
      <c r="D110" s="304">
        <f>D106-D9</f>
        <v>0</v>
      </c>
    </row>
  </sheetData>
  <mergeCells count="214">
    <mergeCell ref="A1:N1"/>
    <mergeCell ref="A2:N2"/>
    <mergeCell ref="A3:N3"/>
    <mergeCell ref="A4:N4"/>
    <mergeCell ref="M98:M99"/>
    <mergeCell ref="N98:N99"/>
    <mergeCell ref="L92:L93"/>
    <mergeCell ref="M92:M93"/>
    <mergeCell ref="N92:N93"/>
    <mergeCell ref="G86:G87"/>
    <mergeCell ref="M86:M87"/>
    <mergeCell ref="N86:N87"/>
    <mergeCell ref="G92:G93"/>
    <mergeCell ref="H92:H93"/>
    <mergeCell ref="I92:I93"/>
    <mergeCell ref="J92:J93"/>
    <mergeCell ref="K92:K93"/>
    <mergeCell ref="H86:H87"/>
    <mergeCell ref="I86:I87"/>
    <mergeCell ref="J86:J87"/>
    <mergeCell ref="K86:K87"/>
    <mergeCell ref="L86:L87"/>
    <mergeCell ref="G80:G81"/>
    <mergeCell ref="H80:H81"/>
    <mergeCell ref="M104:M105"/>
    <mergeCell ref="N104:N105"/>
    <mergeCell ref="G98:G99"/>
    <mergeCell ref="H98:H99"/>
    <mergeCell ref="I98:I99"/>
    <mergeCell ref="J98:J99"/>
    <mergeCell ref="K98:K99"/>
    <mergeCell ref="L98:L99"/>
    <mergeCell ref="G104:G105"/>
    <mergeCell ref="H104:H105"/>
    <mergeCell ref="I104:I105"/>
    <mergeCell ref="J104:J105"/>
    <mergeCell ref="K104:K105"/>
    <mergeCell ref="L104:L105"/>
    <mergeCell ref="I80:I81"/>
    <mergeCell ref="J80:J81"/>
    <mergeCell ref="K80:K81"/>
    <mergeCell ref="L80:L81"/>
    <mergeCell ref="M80:M81"/>
    <mergeCell ref="N80:N81"/>
    <mergeCell ref="G74:G75"/>
    <mergeCell ref="H74:H75"/>
    <mergeCell ref="I74:I75"/>
    <mergeCell ref="J74:J75"/>
    <mergeCell ref="K74:K75"/>
    <mergeCell ref="L74:L75"/>
    <mergeCell ref="M74:M75"/>
    <mergeCell ref="N68:N69"/>
    <mergeCell ref="G62:G63"/>
    <mergeCell ref="H62:H63"/>
    <mergeCell ref="I62:I63"/>
    <mergeCell ref="J62:J63"/>
    <mergeCell ref="K62:K63"/>
    <mergeCell ref="L62:L63"/>
    <mergeCell ref="M62:M63"/>
    <mergeCell ref="N62:N63"/>
    <mergeCell ref="G68:G69"/>
    <mergeCell ref="H68:H69"/>
    <mergeCell ref="I68:I69"/>
    <mergeCell ref="J68:J69"/>
    <mergeCell ref="M39:M40"/>
    <mergeCell ref="N39:N40"/>
    <mergeCell ref="G33:G34"/>
    <mergeCell ref="H33:H34"/>
    <mergeCell ref="I33:I34"/>
    <mergeCell ref="J33:J34"/>
    <mergeCell ref="K33:K34"/>
    <mergeCell ref="L33:L34"/>
    <mergeCell ref="G39:G40"/>
    <mergeCell ref="H39:H40"/>
    <mergeCell ref="I39:I40"/>
    <mergeCell ref="J39:J40"/>
    <mergeCell ref="K39:K40"/>
    <mergeCell ref="L39:L40"/>
    <mergeCell ref="M33:M34"/>
    <mergeCell ref="N33:N34"/>
    <mergeCell ref="J15:J16"/>
    <mergeCell ref="K15:K16"/>
    <mergeCell ref="L15:L16"/>
    <mergeCell ref="G27:G28"/>
    <mergeCell ref="H27:H28"/>
    <mergeCell ref="I27:I28"/>
    <mergeCell ref="J27:J28"/>
    <mergeCell ref="K27:K28"/>
    <mergeCell ref="L27:L28"/>
    <mergeCell ref="G21:G22"/>
    <mergeCell ref="H21:H22"/>
    <mergeCell ref="I21:I22"/>
    <mergeCell ref="J21:J22"/>
    <mergeCell ref="K21:K22"/>
    <mergeCell ref="L21:L22"/>
    <mergeCell ref="M21:M22"/>
    <mergeCell ref="N21:N22"/>
    <mergeCell ref="M27:M28"/>
    <mergeCell ref="N27:N28"/>
    <mergeCell ref="A86:A87"/>
    <mergeCell ref="C86:C87"/>
    <mergeCell ref="D86:D87"/>
    <mergeCell ref="E86:E87"/>
    <mergeCell ref="F86:F87"/>
    <mergeCell ref="K68:K69"/>
    <mergeCell ref="L68:L69"/>
    <mergeCell ref="A51:A52"/>
    <mergeCell ref="C51:C52"/>
    <mergeCell ref="D51:D52"/>
    <mergeCell ref="E51:E52"/>
    <mergeCell ref="F51:F52"/>
    <mergeCell ref="A58:N58"/>
    <mergeCell ref="E62:E63"/>
    <mergeCell ref="F62:F63"/>
    <mergeCell ref="A68:A69"/>
    <mergeCell ref="C68:C69"/>
    <mergeCell ref="D68:D69"/>
    <mergeCell ref="E68:E69"/>
    <mergeCell ref="F68:F69"/>
    <mergeCell ref="E104:E105"/>
    <mergeCell ref="F104:F105"/>
    <mergeCell ref="A104:A105"/>
    <mergeCell ref="C104:C105"/>
    <mergeCell ref="D104:D105"/>
    <mergeCell ref="A92:A93"/>
    <mergeCell ref="C92:C93"/>
    <mergeCell ref="D92:D93"/>
    <mergeCell ref="A74:A75"/>
    <mergeCell ref="C74:C75"/>
    <mergeCell ref="D74:D75"/>
    <mergeCell ref="E74:E75"/>
    <mergeCell ref="F74:F75"/>
    <mergeCell ref="A80:A81"/>
    <mergeCell ref="C80:C81"/>
    <mergeCell ref="D80:D81"/>
    <mergeCell ref="E80:E81"/>
    <mergeCell ref="F80:F81"/>
    <mergeCell ref="E92:E93"/>
    <mergeCell ref="F92:F93"/>
    <mergeCell ref="N51:N52"/>
    <mergeCell ref="A45:A46"/>
    <mergeCell ref="C45:C46"/>
    <mergeCell ref="D45:D46"/>
    <mergeCell ref="E45:E46"/>
    <mergeCell ref="F45:F46"/>
    <mergeCell ref="A98:A99"/>
    <mergeCell ref="C98:C99"/>
    <mergeCell ref="D98:D99"/>
    <mergeCell ref="E98:E99"/>
    <mergeCell ref="F98:F99"/>
    <mergeCell ref="K45:K46"/>
    <mergeCell ref="L45:L46"/>
    <mergeCell ref="N74:N75"/>
    <mergeCell ref="M45:M46"/>
    <mergeCell ref="N45:N46"/>
    <mergeCell ref="G51:G52"/>
    <mergeCell ref="H51:H52"/>
    <mergeCell ref="I51:I52"/>
    <mergeCell ref="J51:J52"/>
    <mergeCell ref="K51:K52"/>
    <mergeCell ref="L51:L52"/>
    <mergeCell ref="M51:M52"/>
    <mergeCell ref="M68:M69"/>
    <mergeCell ref="G45:G46"/>
    <mergeCell ref="H45:H46"/>
    <mergeCell ref="I45:I46"/>
    <mergeCell ref="J45:J46"/>
    <mergeCell ref="A33:A34"/>
    <mergeCell ref="C33:C34"/>
    <mergeCell ref="D33:D34"/>
    <mergeCell ref="E33:E34"/>
    <mergeCell ref="F33:F34"/>
    <mergeCell ref="A39:A40"/>
    <mergeCell ref="C39:C40"/>
    <mergeCell ref="D39:D40"/>
    <mergeCell ref="E39:E40"/>
    <mergeCell ref="F39:F40"/>
    <mergeCell ref="A62:A63"/>
    <mergeCell ref="C62:C63"/>
    <mergeCell ref="D62:D63"/>
    <mergeCell ref="A21:A22"/>
    <mergeCell ref="C21:C22"/>
    <mergeCell ref="D21:D22"/>
    <mergeCell ref="E21:E22"/>
    <mergeCell ref="F21:F22"/>
    <mergeCell ref="A27:A28"/>
    <mergeCell ref="C27:C28"/>
    <mergeCell ref="D27:D28"/>
    <mergeCell ref="E27:E28"/>
    <mergeCell ref="F27:F28"/>
    <mergeCell ref="A5:N5"/>
    <mergeCell ref="G9:G10"/>
    <mergeCell ref="H9:H10"/>
    <mergeCell ref="I9:I10"/>
    <mergeCell ref="J9:J10"/>
    <mergeCell ref="A15:A16"/>
    <mergeCell ref="C15:C16"/>
    <mergeCell ref="D15:D16"/>
    <mergeCell ref="E15:E16"/>
    <mergeCell ref="F15:F16"/>
    <mergeCell ref="M15:M16"/>
    <mergeCell ref="N15:N16"/>
    <mergeCell ref="K9:K10"/>
    <mergeCell ref="L9:L10"/>
    <mergeCell ref="M9:M10"/>
    <mergeCell ref="N9:N10"/>
    <mergeCell ref="A9:A10"/>
    <mergeCell ref="C9:C10"/>
    <mergeCell ref="D9:D10"/>
    <mergeCell ref="E9:E10"/>
    <mergeCell ref="F9:F10"/>
    <mergeCell ref="G15:G16"/>
    <mergeCell ref="H15:H16"/>
    <mergeCell ref="I15:I16"/>
  </mergeCells>
  <printOptions horizontalCentered="1"/>
  <pageMargins left="0" right="0" top="0" bottom="0" header="0.31496062992125984" footer="0.31496062992125984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9"/>
  <sheetViews>
    <sheetView workbookViewId="0">
      <selection activeCell="F11" sqref="F11"/>
    </sheetView>
  </sheetViews>
  <sheetFormatPr defaultRowHeight="12.75" x14ac:dyDescent="0.2"/>
  <cols>
    <col min="1" max="1" width="9.140625" style="60"/>
    <col min="2" max="2" width="21.42578125" style="60" customWidth="1"/>
    <col min="3" max="3" width="15.7109375" style="60" customWidth="1"/>
    <col min="4" max="4" width="16.5703125" style="60" customWidth="1"/>
    <col min="5" max="5" width="15.5703125" style="60" customWidth="1"/>
    <col min="6" max="6" width="16.7109375" style="60" customWidth="1"/>
    <col min="7" max="16384" width="9.140625" style="60"/>
  </cols>
  <sheetData>
    <row r="1" spans="1:14" ht="15.75" x14ac:dyDescent="0.2">
      <c r="A1" s="584" t="s">
        <v>140</v>
      </c>
      <c r="B1" s="584"/>
      <c r="C1" s="584"/>
      <c r="D1" s="584"/>
      <c r="E1" s="584"/>
      <c r="F1" s="584"/>
      <c r="G1" s="101"/>
      <c r="H1" s="101"/>
    </row>
    <row r="2" spans="1:14" ht="15.75" x14ac:dyDescent="0.2">
      <c r="A2" s="585" t="s">
        <v>141</v>
      </c>
      <c r="B2" s="585"/>
      <c r="C2" s="585"/>
      <c r="D2" s="585"/>
      <c r="E2" s="585"/>
      <c r="F2" s="585"/>
      <c r="G2" s="102"/>
      <c r="H2" s="102"/>
    </row>
    <row r="3" spans="1:14" ht="15.75" x14ac:dyDescent="0.2">
      <c r="A3" s="585" t="str">
        <f>'5.1'!A3:H3</f>
        <v>по состоянию на 30.06.2025</v>
      </c>
      <c r="B3" s="585"/>
      <c r="C3" s="585"/>
      <c r="D3" s="585"/>
      <c r="E3" s="585"/>
      <c r="F3" s="585"/>
      <c r="G3" s="102"/>
      <c r="H3" s="102"/>
    </row>
    <row r="4" spans="1:14" ht="15.75" x14ac:dyDescent="0.2">
      <c r="A4" s="585" t="s">
        <v>446</v>
      </c>
      <c r="B4" s="585"/>
      <c r="C4" s="585"/>
      <c r="D4" s="585"/>
      <c r="E4" s="585"/>
      <c r="F4" s="585"/>
      <c r="G4" s="102"/>
      <c r="H4" s="102"/>
    </row>
    <row r="5" spans="1:14" ht="30" customHeight="1" x14ac:dyDescent="0.2">
      <c r="A5" s="606" t="s">
        <v>1076</v>
      </c>
      <c r="B5" s="606"/>
      <c r="C5" s="606"/>
      <c r="D5" s="606"/>
      <c r="E5" s="606"/>
      <c r="F5" s="606"/>
      <c r="G5" s="123"/>
      <c r="H5" s="123"/>
      <c r="I5" s="123"/>
      <c r="J5" s="123"/>
      <c r="K5" s="123"/>
      <c r="L5" s="123"/>
      <c r="M5" s="123"/>
      <c r="N5" s="123"/>
    </row>
    <row r="6" spans="1:14" ht="13.5" thickBot="1" x14ac:dyDescent="0.25">
      <c r="F6" s="74" t="s">
        <v>456</v>
      </c>
    </row>
    <row r="7" spans="1:14" ht="15.75" customHeight="1" thickBot="1" x14ac:dyDescent="0.25">
      <c r="A7" s="586" t="s">
        <v>1</v>
      </c>
      <c r="B7" s="586" t="s">
        <v>3</v>
      </c>
      <c r="C7" s="588" t="str">
        <f>'5.1'!C6:E6</f>
        <v>30 июня 2025 г.</v>
      </c>
      <c r="D7" s="590"/>
      <c r="E7" s="588" t="str">
        <f>'5.1'!F6</f>
        <v>31 декабря 2024 г.</v>
      </c>
      <c r="F7" s="590"/>
      <c r="G7" s="124"/>
    </row>
    <row r="8" spans="1:14" ht="51.75" thickBot="1" x14ac:dyDescent="0.25">
      <c r="A8" s="587"/>
      <c r="B8" s="587"/>
      <c r="C8" s="298" t="s">
        <v>457</v>
      </c>
      <c r="D8" s="298" t="s">
        <v>458</v>
      </c>
      <c r="E8" s="298" t="s">
        <v>457</v>
      </c>
      <c r="F8" s="298" t="s">
        <v>458</v>
      </c>
    </row>
    <row r="9" spans="1:14" ht="13.5" thickBot="1" x14ac:dyDescent="0.25">
      <c r="A9" s="282">
        <v>1</v>
      </c>
      <c r="B9" s="298">
        <v>2</v>
      </c>
      <c r="C9" s="298">
        <v>3</v>
      </c>
      <c r="D9" s="298">
        <v>4</v>
      </c>
      <c r="E9" s="298">
        <v>6</v>
      </c>
      <c r="F9" s="298">
        <v>7</v>
      </c>
    </row>
    <row r="10" spans="1:14" ht="90" hidden="1" thickBot="1" x14ac:dyDescent="0.25">
      <c r="A10" s="281">
        <v>1</v>
      </c>
      <c r="B10" s="92" t="s">
        <v>436</v>
      </c>
      <c r="C10" s="93">
        <v>0</v>
      </c>
      <c r="D10" s="93">
        <v>0</v>
      </c>
      <c r="E10" s="93">
        <v>0</v>
      </c>
      <c r="F10" s="93">
        <v>0</v>
      </c>
    </row>
    <row r="11" spans="1:14" ht="90" thickBot="1" x14ac:dyDescent="0.25">
      <c r="A11" s="281">
        <v>2</v>
      </c>
      <c r="B11" s="92" t="s">
        <v>447</v>
      </c>
      <c r="C11" s="94" t="s">
        <v>1171</v>
      </c>
      <c r="D11" s="94" t="s">
        <v>1172</v>
      </c>
      <c r="E11" s="94" t="s">
        <v>1129</v>
      </c>
      <c r="F11" s="94" t="s">
        <v>1084</v>
      </c>
    </row>
    <row r="12" spans="1:14" ht="90" hidden="1" thickBot="1" x14ac:dyDescent="0.25">
      <c r="A12" s="91">
        <v>3</v>
      </c>
      <c r="B12" s="92" t="s">
        <v>438</v>
      </c>
      <c r="C12" s="93">
        <v>0</v>
      </c>
      <c r="D12" s="93">
        <v>0</v>
      </c>
      <c r="E12" s="93">
        <v>0</v>
      </c>
      <c r="F12" s="93">
        <v>0</v>
      </c>
    </row>
    <row r="13" spans="1:14" ht="77.25" hidden="1" thickBot="1" x14ac:dyDescent="0.25">
      <c r="A13" s="91">
        <v>4</v>
      </c>
      <c r="B13" s="92" t="s">
        <v>439</v>
      </c>
      <c r="C13" s="93">
        <v>0</v>
      </c>
      <c r="D13" s="93">
        <v>0</v>
      </c>
      <c r="E13" s="93">
        <v>0</v>
      </c>
      <c r="F13" s="93">
        <v>0</v>
      </c>
    </row>
    <row r="14" spans="1:14" ht="90" hidden="1" thickBot="1" x14ac:dyDescent="0.25">
      <c r="A14" s="91">
        <v>5</v>
      </c>
      <c r="B14" s="92" t="s">
        <v>440</v>
      </c>
      <c r="C14" s="93">
        <v>0</v>
      </c>
      <c r="D14" s="93">
        <v>0</v>
      </c>
      <c r="E14" s="93">
        <v>0</v>
      </c>
      <c r="F14" s="93">
        <v>0</v>
      </c>
    </row>
    <row r="15" spans="1:14" ht="90" hidden="1" thickBot="1" x14ac:dyDescent="0.25">
      <c r="A15" s="91">
        <v>6</v>
      </c>
      <c r="B15" s="92" t="s">
        <v>441</v>
      </c>
      <c r="C15" s="93">
        <v>0</v>
      </c>
      <c r="D15" s="93">
        <v>0</v>
      </c>
      <c r="E15" s="93">
        <v>0</v>
      </c>
      <c r="F15" s="93">
        <v>0</v>
      </c>
    </row>
    <row r="16" spans="1:14" ht="115.5" hidden="1" thickBot="1" x14ac:dyDescent="0.25">
      <c r="A16" s="91">
        <v>7</v>
      </c>
      <c r="B16" s="92" t="s">
        <v>442</v>
      </c>
      <c r="C16" s="93">
        <v>0</v>
      </c>
      <c r="D16" s="93">
        <v>0</v>
      </c>
      <c r="E16" s="93">
        <v>0</v>
      </c>
      <c r="F16" s="93">
        <v>0</v>
      </c>
    </row>
    <row r="17" spans="1:6" ht="90" hidden="1" thickBot="1" x14ac:dyDescent="0.25">
      <c r="A17" s="91">
        <v>8</v>
      </c>
      <c r="B17" s="92" t="s">
        <v>443</v>
      </c>
      <c r="C17" s="93">
        <v>0</v>
      </c>
      <c r="D17" s="93">
        <v>0</v>
      </c>
      <c r="E17" s="93">
        <v>0</v>
      </c>
      <c r="F17" s="93">
        <v>0</v>
      </c>
    </row>
    <row r="18" spans="1:6" ht="51.75" hidden="1" thickBot="1" x14ac:dyDescent="0.25">
      <c r="A18" s="91">
        <v>9</v>
      </c>
      <c r="B18" s="92" t="s">
        <v>444</v>
      </c>
      <c r="C18" s="93">
        <v>0</v>
      </c>
      <c r="D18" s="93">
        <v>0</v>
      </c>
      <c r="E18" s="93">
        <v>0</v>
      </c>
      <c r="F18" s="93">
        <v>0</v>
      </c>
    </row>
    <row r="19" spans="1:6" ht="77.25" hidden="1" thickBot="1" x14ac:dyDescent="0.25">
      <c r="A19" s="91">
        <v>10</v>
      </c>
      <c r="B19" s="92" t="s">
        <v>445</v>
      </c>
      <c r="C19" s="93">
        <v>0</v>
      </c>
      <c r="D19" s="93">
        <v>0</v>
      </c>
      <c r="E19" s="93">
        <v>0</v>
      </c>
      <c r="F19" s="93">
        <v>0</v>
      </c>
    </row>
  </sheetData>
  <mergeCells count="9">
    <mergeCell ref="A1:F1"/>
    <mergeCell ref="A2:F2"/>
    <mergeCell ref="A3:F3"/>
    <mergeCell ref="A4:F4"/>
    <mergeCell ref="A7:A8"/>
    <mergeCell ref="B7:B8"/>
    <mergeCell ref="C7:D7"/>
    <mergeCell ref="E7:F7"/>
    <mergeCell ref="A5:F5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19"/>
  <sheetViews>
    <sheetView zoomScale="110" zoomScaleNormal="110" workbookViewId="0">
      <selection activeCell="F22" sqref="F22"/>
    </sheetView>
  </sheetViews>
  <sheetFormatPr defaultRowHeight="12.75" x14ac:dyDescent="0.2"/>
  <cols>
    <col min="1" max="1" width="7.140625" style="60" customWidth="1"/>
    <col min="2" max="2" width="25.7109375" style="60" customWidth="1"/>
    <col min="3" max="8" width="13.7109375" style="60" customWidth="1"/>
    <col min="9" max="9" width="10.7109375" style="60" customWidth="1"/>
    <col min="10" max="16384" width="9.140625" style="60"/>
  </cols>
  <sheetData>
    <row r="1" spans="1:8" ht="14.25" x14ac:dyDescent="0.2">
      <c r="A1" s="573" t="s">
        <v>140</v>
      </c>
      <c r="B1" s="573"/>
      <c r="C1" s="573"/>
      <c r="D1" s="573"/>
      <c r="E1" s="573"/>
      <c r="F1" s="573"/>
      <c r="G1" s="573"/>
      <c r="H1" s="573"/>
    </row>
    <row r="2" spans="1:8" ht="14.25" x14ac:dyDescent="0.2">
      <c r="A2" s="573" t="s">
        <v>141</v>
      </c>
      <c r="B2" s="573"/>
      <c r="C2" s="573"/>
      <c r="D2" s="573"/>
      <c r="E2" s="573"/>
      <c r="F2" s="573"/>
      <c r="G2" s="573"/>
      <c r="H2" s="573"/>
    </row>
    <row r="3" spans="1:8" ht="14.25" x14ac:dyDescent="0.2">
      <c r="A3" s="573" t="str">
        <f>'5.1'!A3:H3</f>
        <v>по состоянию на 30.06.2025</v>
      </c>
      <c r="B3" s="573"/>
      <c r="C3" s="573"/>
      <c r="D3" s="573"/>
      <c r="E3" s="573"/>
      <c r="F3" s="573"/>
      <c r="G3" s="573"/>
      <c r="H3" s="573"/>
    </row>
    <row r="4" spans="1:8" ht="29.25" customHeight="1" x14ac:dyDescent="0.2">
      <c r="A4" s="560" t="s">
        <v>1147</v>
      </c>
      <c r="B4" s="560"/>
      <c r="C4" s="560"/>
      <c r="D4" s="560"/>
      <c r="E4" s="560"/>
      <c r="F4" s="560"/>
      <c r="G4" s="560"/>
      <c r="H4" s="560"/>
    </row>
    <row r="5" spans="1:8" ht="14.25" x14ac:dyDescent="0.2">
      <c r="A5" s="573" t="s">
        <v>736</v>
      </c>
      <c r="B5" s="573"/>
      <c r="C5" s="573"/>
      <c r="D5" s="573"/>
      <c r="E5" s="573"/>
      <c r="F5" s="573"/>
      <c r="G5" s="573"/>
      <c r="H5" s="573"/>
    </row>
    <row r="6" spans="1:8" ht="13.5" thickBot="1" x14ac:dyDescent="0.25">
      <c r="A6" s="74"/>
      <c r="H6" s="74" t="s">
        <v>167</v>
      </c>
    </row>
    <row r="7" spans="1:8" ht="15.75" customHeight="1" thickBot="1" x14ac:dyDescent="0.25">
      <c r="A7" s="614" t="s">
        <v>1</v>
      </c>
      <c r="B7" s="614" t="s">
        <v>3</v>
      </c>
      <c r="C7" s="588" t="str">
        <f>'5.1'!C6:E6</f>
        <v>30 июня 2025 г.</v>
      </c>
      <c r="D7" s="589"/>
      <c r="E7" s="590"/>
      <c r="F7" s="588" t="str">
        <f>'5.1'!F6</f>
        <v>31 декабря 2024 г.</v>
      </c>
      <c r="G7" s="589"/>
      <c r="H7" s="590"/>
    </row>
    <row r="8" spans="1:8" ht="39" thickBot="1" x14ac:dyDescent="0.25">
      <c r="A8" s="615"/>
      <c r="B8" s="615"/>
      <c r="C8" s="293" t="s">
        <v>143</v>
      </c>
      <c r="D8" s="293" t="s">
        <v>144</v>
      </c>
      <c r="E8" s="293" t="s">
        <v>145</v>
      </c>
      <c r="F8" s="293" t="s">
        <v>143</v>
      </c>
      <c r="G8" s="293" t="s">
        <v>144</v>
      </c>
      <c r="H8" s="293" t="s">
        <v>145</v>
      </c>
    </row>
    <row r="9" spans="1:8" ht="13.5" thickBot="1" x14ac:dyDescent="0.25">
      <c r="A9" s="292">
        <v>1</v>
      </c>
      <c r="B9" s="293">
        <v>2</v>
      </c>
      <c r="C9" s="293">
        <v>3</v>
      </c>
      <c r="D9" s="293">
        <v>4</v>
      </c>
      <c r="E9" s="293">
        <v>5</v>
      </c>
      <c r="F9" s="293">
        <v>6</v>
      </c>
      <c r="G9" s="293">
        <v>7</v>
      </c>
      <c r="H9" s="293">
        <v>8</v>
      </c>
    </row>
    <row r="10" spans="1:8" ht="39" hidden="1" thickBot="1" x14ac:dyDescent="0.25">
      <c r="A10" s="125">
        <v>1</v>
      </c>
      <c r="B10" s="78" t="s">
        <v>168</v>
      </c>
      <c r="C10" s="112">
        <v>0</v>
      </c>
      <c r="D10" s="112">
        <v>0</v>
      </c>
      <c r="E10" s="112">
        <f t="shared" ref="E10" si="0">C10-D10</f>
        <v>0</v>
      </c>
      <c r="F10" s="112">
        <v>0</v>
      </c>
      <c r="G10" s="112">
        <v>0</v>
      </c>
      <c r="H10" s="112">
        <f t="shared" ref="H10" si="1">F10-G10</f>
        <v>0</v>
      </c>
    </row>
    <row r="11" spans="1:8" ht="26.25" thickBot="1" x14ac:dyDescent="0.25">
      <c r="A11" s="125">
        <v>2</v>
      </c>
      <c r="B11" s="78" t="s">
        <v>169</v>
      </c>
      <c r="C11" s="111">
        <v>6935467.8099999996</v>
      </c>
      <c r="D11" s="111">
        <v>4605011</v>
      </c>
      <c r="E11" s="111">
        <v>2330456.8099999996</v>
      </c>
      <c r="F11" s="111">
        <v>6907494.0800000001</v>
      </c>
      <c r="G11" s="111">
        <v>3136862</v>
      </c>
      <c r="H11" s="111">
        <v>3770632.08</v>
      </c>
    </row>
    <row r="12" spans="1:8" ht="26.25" hidden="1" thickBot="1" x14ac:dyDescent="0.25">
      <c r="A12" s="125">
        <v>3</v>
      </c>
      <c r="B12" s="78" t="s">
        <v>170</v>
      </c>
      <c r="C12" s="112">
        <v>0</v>
      </c>
      <c r="D12" s="112">
        <v>0</v>
      </c>
      <c r="E12" s="112">
        <v>0</v>
      </c>
      <c r="F12" s="112">
        <v>0</v>
      </c>
      <c r="G12" s="112">
        <v>0</v>
      </c>
      <c r="H12" s="112">
        <v>0</v>
      </c>
    </row>
    <row r="13" spans="1:8" ht="64.5" hidden="1" thickBot="1" x14ac:dyDescent="0.25">
      <c r="A13" s="125">
        <v>4</v>
      </c>
      <c r="B13" s="78" t="s">
        <v>171</v>
      </c>
      <c r="C13" s="112">
        <v>0</v>
      </c>
      <c r="D13" s="112">
        <v>0</v>
      </c>
      <c r="E13" s="112">
        <v>0</v>
      </c>
      <c r="F13" s="112">
        <v>0</v>
      </c>
      <c r="G13" s="112">
        <v>0</v>
      </c>
      <c r="H13" s="112">
        <v>0</v>
      </c>
    </row>
    <row r="14" spans="1:8" ht="26.25" hidden="1" thickBot="1" x14ac:dyDescent="0.25">
      <c r="A14" s="125">
        <v>5</v>
      </c>
      <c r="B14" s="78" t="s">
        <v>172</v>
      </c>
      <c r="C14" s="112">
        <v>0</v>
      </c>
      <c r="D14" s="112">
        <v>0</v>
      </c>
      <c r="E14" s="112">
        <v>0</v>
      </c>
      <c r="F14" s="112">
        <v>0</v>
      </c>
      <c r="G14" s="112">
        <v>0</v>
      </c>
      <c r="H14" s="112">
        <v>0</v>
      </c>
    </row>
    <row r="15" spans="1:8" ht="26.25" hidden="1" thickBot="1" x14ac:dyDescent="0.25">
      <c r="A15" s="125">
        <v>6</v>
      </c>
      <c r="B15" s="78" t="s">
        <v>173</v>
      </c>
      <c r="C15" s="112">
        <v>0</v>
      </c>
      <c r="D15" s="112">
        <v>0</v>
      </c>
      <c r="E15" s="112">
        <v>0</v>
      </c>
      <c r="F15" s="112">
        <v>0</v>
      </c>
      <c r="G15" s="112">
        <v>0</v>
      </c>
      <c r="H15" s="112">
        <v>0</v>
      </c>
    </row>
    <row r="16" spans="1:8" ht="13.5" thickBot="1" x14ac:dyDescent="0.25">
      <c r="A16" s="305">
        <v>7</v>
      </c>
      <c r="B16" s="306" t="s">
        <v>151</v>
      </c>
      <c r="C16" s="307">
        <v>6935467.8099999996</v>
      </c>
      <c r="D16" s="307">
        <v>4605011</v>
      </c>
      <c r="E16" s="307">
        <v>2330456.8099999996</v>
      </c>
      <c r="F16" s="307">
        <v>6907494.0800000001</v>
      </c>
      <c r="G16" s="307">
        <v>3136862</v>
      </c>
      <c r="H16" s="307">
        <v>3770632.08</v>
      </c>
    </row>
    <row r="17" spans="1:8" x14ac:dyDescent="0.2">
      <c r="A17" s="128"/>
      <c r="B17" s="128"/>
      <c r="C17" s="129"/>
      <c r="D17" s="129"/>
      <c r="E17" s="129"/>
      <c r="F17" s="129"/>
      <c r="G17" s="129"/>
      <c r="H17" s="129"/>
    </row>
    <row r="18" spans="1:8" ht="93" hidden="1" customHeight="1" x14ac:dyDescent="0.2">
      <c r="A18" s="611" t="s">
        <v>410</v>
      </c>
      <c r="B18" s="612"/>
      <c r="C18" s="612"/>
      <c r="D18" s="612"/>
      <c r="E18" s="612"/>
      <c r="F18" s="612"/>
      <c r="G18" s="612"/>
      <c r="H18" s="613"/>
    </row>
    <row r="19" spans="1:8" x14ac:dyDescent="0.2">
      <c r="A19" s="130"/>
    </row>
  </sheetData>
  <mergeCells count="10">
    <mergeCell ref="A1:H1"/>
    <mergeCell ref="A2:H2"/>
    <mergeCell ref="A4:H4"/>
    <mergeCell ref="A5:H5"/>
    <mergeCell ref="A18:H18"/>
    <mergeCell ref="A3:H3"/>
    <mergeCell ref="A7:A8"/>
    <mergeCell ref="B7:B8"/>
    <mergeCell ref="C7:E7"/>
    <mergeCell ref="F7:H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4" fitToHeight="4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1"/>
  <sheetViews>
    <sheetView workbookViewId="0">
      <selection activeCell="A6" sqref="A6:H6"/>
    </sheetView>
  </sheetViews>
  <sheetFormatPr defaultRowHeight="12.75" x14ac:dyDescent="0.2"/>
  <cols>
    <col min="1" max="1" width="5.5703125" style="60" customWidth="1"/>
    <col min="2" max="2" width="18.28515625" style="60" customWidth="1"/>
    <col min="3" max="3" width="12.5703125" style="60" customWidth="1"/>
    <col min="4" max="4" width="12.28515625" style="60" customWidth="1"/>
    <col min="5" max="5" width="13.42578125" style="60" customWidth="1"/>
    <col min="6" max="6" width="12.42578125" style="60" customWidth="1"/>
    <col min="7" max="8" width="12.5703125" style="60" customWidth="1"/>
    <col min="9" max="16384" width="9.140625" style="60"/>
  </cols>
  <sheetData>
    <row r="1" spans="1:8" ht="14.25" x14ac:dyDescent="0.2">
      <c r="A1" s="573" t="s">
        <v>140</v>
      </c>
      <c r="B1" s="573"/>
      <c r="C1" s="573"/>
      <c r="D1" s="573"/>
      <c r="E1" s="573"/>
      <c r="F1" s="573"/>
      <c r="G1" s="573"/>
      <c r="H1" s="573"/>
    </row>
    <row r="2" spans="1:8" ht="14.25" x14ac:dyDescent="0.2">
      <c r="A2" s="573" t="s">
        <v>141</v>
      </c>
      <c r="B2" s="573"/>
      <c r="C2" s="573"/>
      <c r="D2" s="573"/>
      <c r="E2" s="573"/>
      <c r="F2" s="573"/>
      <c r="G2" s="573"/>
      <c r="H2" s="573"/>
    </row>
    <row r="3" spans="1:8" ht="14.25" x14ac:dyDescent="0.2">
      <c r="A3" s="573" t="str">
        <f>'5.1'!A3:H3</f>
        <v>по состоянию на 30.06.2025</v>
      </c>
      <c r="B3" s="573"/>
      <c r="C3" s="573"/>
      <c r="D3" s="573"/>
      <c r="E3" s="573"/>
      <c r="F3" s="573"/>
      <c r="G3" s="573"/>
      <c r="H3" s="573"/>
    </row>
    <row r="4" spans="1:8" ht="14.25" x14ac:dyDescent="0.2">
      <c r="A4" s="573" t="s">
        <v>166</v>
      </c>
      <c r="B4" s="573"/>
      <c r="C4" s="573"/>
      <c r="D4" s="573"/>
      <c r="E4" s="573"/>
      <c r="F4" s="573"/>
      <c r="G4" s="573"/>
      <c r="H4" s="573"/>
    </row>
    <row r="5" spans="1:8" ht="14.25" x14ac:dyDescent="0.2">
      <c r="A5" s="573" t="s">
        <v>354</v>
      </c>
      <c r="B5" s="573"/>
      <c r="C5" s="573"/>
      <c r="D5" s="573"/>
      <c r="E5" s="573"/>
      <c r="F5" s="573"/>
      <c r="G5" s="573"/>
      <c r="H5" s="573"/>
    </row>
    <row r="6" spans="1:8" x14ac:dyDescent="0.2">
      <c r="A6" s="618" t="s">
        <v>1077</v>
      </c>
      <c r="B6" s="618"/>
      <c r="C6" s="618"/>
      <c r="D6" s="618"/>
      <c r="E6" s="618"/>
      <c r="F6" s="618"/>
      <c r="G6" s="618"/>
      <c r="H6" s="618"/>
    </row>
    <row r="7" spans="1:8" ht="13.5" thickBot="1" x14ac:dyDescent="0.25">
      <c r="A7" s="74"/>
      <c r="H7" s="74" t="s">
        <v>174</v>
      </c>
    </row>
    <row r="8" spans="1:8" ht="115.5" thickBot="1" x14ac:dyDescent="0.25">
      <c r="A8" s="290" t="s">
        <v>1</v>
      </c>
      <c r="B8" s="291" t="s">
        <v>3</v>
      </c>
      <c r="C8" s="308" t="s">
        <v>169</v>
      </c>
      <c r="D8" s="308" t="s">
        <v>170</v>
      </c>
      <c r="E8" s="308" t="s">
        <v>171</v>
      </c>
      <c r="F8" s="308" t="s">
        <v>172</v>
      </c>
      <c r="G8" s="308" t="s">
        <v>173</v>
      </c>
      <c r="H8" s="308" t="s">
        <v>151</v>
      </c>
    </row>
    <row r="9" spans="1:8" ht="13.5" thickBot="1" x14ac:dyDescent="0.25">
      <c r="A9" s="292">
        <v>1</v>
      </c>
      <c r="B9" s="293">
        <v>2</v>
      </c>
      <c r="C9" s="293">
        <v>3</v>
      </c>
      <c r="D9" s="293">
        <v>4</v>
      </c>
      <c r="E9" s="293">
        <v>5</v>
      </c>
      <c r="F9" s="293">
        <v>6</v>
      </c>
      <c r="G9" s="293">
        <v>7</v>
      </c>
      <c r="H9" s="293">
        <v>8</v>
      </c>
    </row>
    <row r="10" spans="1:8" ht="51" x14ac:dyDescent="0.2">
      <c r="A10" s="616">
        <v>1</v>
      </c>
      <c r="B10" s="109" t="s">
        <v>156</v>
      </c>
      <c r="C10" s="602">
        <f t="shared" ref="C10:H10" si="0">SUM(C12:C15)</f>
        <v>6907494.0800000001</v>
      </c>
      <c r="D10" s="602">
        <f t="shared" si="0"/>
        <v>0</v>
      </c>
      <c r="E10" s="602">
        <f t="shared" si="0"/>
        <v>0</v>
      </c>
      <c r="F10" s="602">
        <f t="shared" si="0"/>
        <v>0</v>
      </c>
      <c r="G10" s="602">
        <f t="shared" si="0"/>
        <v>0</v>
      </c>
      <c r="H10" s="602">
        <f t="shared" si="0"/>
        <v>6907494.0800000001</v>
      </c>
    </row>
    <row r="11" spans="1:8" ht="13.5" thickBot="1" x14ac:dyDescent="0.25">
      <c r="A11" s="617"/>
      <c r="B11" s="110" t="s">
        <v>157</v>
      </c>
      <c r="C11" s="603"/>
      <c r="D11" s="603"/>
      <c r="E11" s="603"/>
      <c r="F11" s="603"/>
      <c r="G11" s="603"/>
      <c r="H11" s="603"/>
    </row>
    <row r="12" spans="1:8" ht="64.5" thickBot="1" x14ac:dyDescent="0.25">
      <c r="A12" s="125">
        <v>2</v>
      </c>
      <c r="B12" s="78" t="s">
        <v>158</v>
      </c>
      <c r="C12" s="112">
        <f>'12.1'!F11</f>
        <v>6907494.0800000001</v>
      </c>
      <c r="D12" s="112">
        <v>0</v>
      </c>
      <c r="E12" s="112">
        <v>0</v>
      </c>
      <c r="F12" s="112">
        <v>0</v>
      </c>
      <c r="G12" s="111">
        <v>0</v>
      </c>
      <c r="H12" s="111">
        <f>SUM(C12:G12)</f>
        <v>6907494.0800000001</v>
      </c>
    </row>
    <row r="13" spans="1:8" ht="90" hidden="1" thickBot="1" x14ac:dyDescent="0.25">
      <c r="A13" s="125">
        <v>3</v>
      </c>
      <c r="B13" s="78" t="s">
        <v>159</v>
      </c>
      <c r="C13" s="112">
        <v>0</v>
      </c>
      <c r="D13" s="112">
        <v>0</v>
      </c>
      <c r="E13" s="112">
        <v>0</v>
      </c>
      <c r="F13" s="112">
        <v>0</v>
      </c>
      <c r="G13" s="112">
        <v>0</v>
      </c>
      <c r="H13" s="112">
        <f>SUM(C13:G13)</f>
        <v>0</v>
      </c>
    </row>
    <row r="14" spans="1:8" ht="90" hidden="1" thickBot="1" x14ac:dyDescent="0.25">
      <c r="A14" s="125">
        <v>4</v>
      </c>
      <c r="B14" s="78" t="s">
        <v>160</v>
      </c>
      <c r="C14" s="112">
        <v>0</v>
      </c>
      <c r="D14" s="112">
        <v>0</v>
      </c>
      <c r="E14" s="112">
        <v>0</v>
      </c>
      <c r="F14" s="112">
        <v>0</v>
      </c>
      <c r="G14" s="112">
        <v>0</v>
      </c>
      <c r="H14" s="112">
        <f>SUM(C14:G14)</f>
        <v>0</v>
      </c>
    </row>
    <row r="15" spans="1:8" ht="39" hidden="1" thickBot="1" x14ac:dyDescent="0.25">
      <c r="A15" s="125">
        <v>5</v>
      </c>
      <c r="B15" s="131" t="s">
        <v>161</v>
      </c>
      <c r="C15" s="112">
        <v>0</v>
      </c>
      <c r="D15" s="112">
        <v>0</v>
      </c>
      <c r="E15" s="112">
        <v>0</v>
      </c>
      <c r="F15" s="112">
        <v>0</v>
      </c>
      <c r="G15" s="112">
        <v>0</v>
      </c>
      <c r="H15" s="112">
        <f>SUM(C15:G15)</f>
        <v>0</v>
      </c>
    </row>
    <row r="16" spans="1:8" ht="38.25" x14ac:dyDescent="0.2">
      <c r="A16" s="600">
        <v>6</v>
      </c>
      <c r="B16" s="132" t="s">
        <v>409</v>
      </c>
      <c r="C16" s="602">
        <f t="shared" ref="C16:H16" si="1">SUM(C18:C21)</f>
        <v>4404177.97</v>
      </c>
      <c r="D16" s="602">
        <f t="shared" si="1"/>
        <v>0</v>
      </c>
      <c r="E16" s="602">
        <f t="shared" si="1"/>
        <v>0</v>
      </c>
      <c r="F16" s="602">
        <f t="shared" si="1"/>
        <v>0</v>
      </c>
      <c r="G16" s="602">
        <f t="shared" si="1"/>
        <v>0</v>
      </c>
      <c r="H16" s="602">
        <f t="shared" si="1"/>
        <v>4404177.97</v>
      </c>
    </row>
    <row r="17" spans="1:8" ht="13.5" thickBot="1" x14ac:dyDescent="0.25">
      <c r="A17" s="601"/>
      <c r="B17" s="126" t="s">
        <v>157</v>
      </c>
      <c r="C17" s="603"/>
      <c r="D17" s="603"/>
      <c r="E17" s="603"/>
      <c r="F17" s="603"/>
      <c r="G17" s="603"/>
      <c r="H17" s="603"/>
    </row>
    <row r="18" spans="1:8" ht="64.5" thickBot="1" x14ac:dyDescent="0.25">
      <c r="A18" s="125">
        <v>7</v>
      </c>
      <c r="B18" s="78" t="s">
        <v>158</v>
      </c>
      <c r="C18" s="111">
        <v>4404177.97</v>
      </c>
      <c r="D18" s="112">
        <v>0</v>
      </c>
      <c r="E18" s="112">
        <v>0</v>
      </c>
      <c r="F18" s="112">
        <v>0</v>
      </c>
      <c r="G18" s="111">
        <v>0</v>
      </c>
      <c r="H18" s="111">
        <f>SUM(C18:G18)</f>
        <v>4404177.97</v>
      </c>
    </row>
    <row r="19" spans="1:8" ht="90" hidden="1" thickBot="1" x14ac:dyDescent="0.25">
      <c r="A19" s="125">
        <v>8</v>
      </c>
      <c r="B19" s="78" t="s">
        <v>159</v>
      </c>
      <c r="C19" s="112">
        <v>0</v>
      </c>
      <c r="D19" s="112">
        <v>0</v>
      </c>
      <c r="E19" s="112">
        <v>0</v>
      </c>
      <c r="F19" s="112">
        <v>0</v>
      </c>
      <c r="G19" s="112">
        <v>0</v>
      </c>
      <c r="H19" s="112">
        <f>SUM(C19:G19)</f>
        <v>0</v>
      </c>
    </row>
    <row r="20" spans="1:8" ht="90" hidden="1" thickBot="1" x14ac:dyDescent="0.25">
      <c r="A20" s="125">
        <v>9</v>
      </c>
      <c r="B20" s="78" t="s">
        <v>160</v>
      </c>
      <c r="C20" s="112">
        <v>0</v>
      </c>
      <c r="D20" s="112">
        <v>0</v>
      </c>
      <c r="E20" s="112">
        <v>0</v>
      </c>
      <c r="F20" s="112">
        <v>0</v>
      </c>
      <c r="G20" s="112">
        <v>0</v>
      </c>
      <c r="H20" s="112">
        <f>SUM(C20:G20)</f>
        <v>0</v>
      </c>
    </row>
    <row r="21" spans="1:8" ht="39" hidden="1" thickBot="1" x14ac:dyDescent="0.25">
      <c r="A21" s="125">
        <v>10</v>
      </c>
      <c r="B21" s="78" t="s">
        <v>161</v>
      </c>
      <c r="C21" s="112">
        <v>0</v>
      </c>
      <c r="D21" s="112">
        <v>0</v>
      </c>
      <c r="E21" s="112">
        <v>0</v>
      </c>
      <c r="F21" s="112">
        <v>0</v>
      </c>
      <c r="G21" s="112">
        <v>0</v>
      </c>
      <c r="H21" s="112">
        <f>SUM(C21:G21)</f>
        <v>0</v>
      </c>
    </row>
    <row r="22" spans="1:8" ht="51" x14ac:dyDescent="0.2">
      <c r="A22" s="616">
        <v>11</v>
      </c>
      <c r="B22" s="109" t="s">
        <v>175</v>
      </c>
      <c r="C22" s="602">
        <f>SUM(C24:C27)</f>
        <v>-4376204.24</v>
      </c>
      <c r="D22" s="602">
        <f>SUM(D24:D27)</f>
        <v>0</v>
      </c>
      <c r="E22" s="602">
        <f>SUM(E24:E27)</f>
        <v>0</v>
      </c>
      <c r="F22" s="602">
        <f>SUM(F24:F27)</f>
        <v>0</v>
      </c>
      <c r="G22" s="602">
        <f>SUM(G24:G26)</f>
        <v>0</v>
      </c>
      <c r="H22" s="602">
        <f>SUM(H24:H27)</f>
        <v>-4376204.24</v>
      </c>
    </row>
    <row r="23" spans="1:8" ht="13.5" thickBot="1" x14ac:dyDescent="0.25">
      <c r="A23" s="617"/>
      <c r="B23" s="110" t="s">
        <v>157</v>
      </c>
      <c r="C23" s="603"/>
      <c r="D23" s="603"/>
      <c r="E23" s="603"/>
      <c r="F23" s="603"/>
      <c r="G23" s="603"/>
      <c r="H23" s="603"/>
    </row>
    <row r="24" spans="1:8" ht="64.5" thickBot="1" x14ac:dyDescent="0.25">
      <c r="A24" s="125">
        <v>12</v>
      </c>
      <c r="B24" s="78" t="s">
        <v>158</v>
      </c>
      <c r="C24" s="111">
        <v>-4376204.24</v>
      </c>
      <c r="D24" s="112">
        <v>0</v>
      </c>
      <c r="E24" s="112">
        <v>0</v>
      </c>
      <c r="F24" s="112">
        <v>0</v>
      </c>
      <c r="G24" s="111">
        <v>0</v>
      </c>
      <c r="H24" s="111">
        <f>SUM(C24:G24)</f>
        <v>-4376204.24</v>
      </c>
    </row>
    <row r="25" spans="1:8" ht="90" hidden="1" thickBot="1" x14ac:dyDescent="0.25">
      <c r="A25" s="125">
        <v>13</v>
      </c>
      <c r="B25" s="78" t="s">
        <v>159</v>
      </c>
      <c r="C25" s="112">
        <v>0</v>
      </c>
      <c r="D25" s="112">
        <v>0</v>
      </c>
      <c r="E25" s="112">
        <v>0</v>
      </c>
      <c r="F25" s="112">
        <v>0</v>
      </c>
      <c r="G25" s="112">
        <v>0</v>
      </c>
      <c r="H25" s="112">
        <f>SUM(C25:G25)</f>
        <v>0</v>
      </c>
    </row>
    <row r="26" spans="1:8" ht="90" hidden="1" thickBot="1" x14ac:dyDescent="0.25">
      <c r="A26" s="125">
        <v>14</v>
      </c>
      <c r="B26" s="78" t="s">
        <v>160</v>
      </c>
      <c r="C26" s="112">
        <v>0</v>
      </c>
      <c r="D26" s="112">
        <v>0</v>
      </c>
      <c r="E26" s="112">
        <v>0</v>
      </c>
      <c r="F26" s="112">
        <v>0</v>
      </c>
      <c r="G26" s="112">
        <v>0</v>
      </c>
      <c r="H26" s="112">
        <f>SUM(C26:G26)</f>
        <v>0</v>
      </c>
    </row>
    <row r="27" spans="1:8" ht="39" hidden="1" thickBot="1" x14ac:dyDescent="0.25">
      <c r="A27" s="125">
        <v>15</v>
      </c>
      <c r="B27" s="78" t="s">
        <v>161</v>
      </c>
      <c r="C27" s="112">
        <v>0</v>
      </c>
      <c r="D27" s="112">
        <v>0</v>
      </c>
      <c r="E27" s="112">
        <v>0</v>
      </c>
      <c r="F27" s="112">
        <v>0</v>
      </c>
      <c r="G27" s="133">
        <v>0</v>
      </c>
      <c r="H27" s="112">
        <f>SUM(C27:G27)</f>
        <v>0</v>
      </c>
    </row>
    <row r="28" spans="1:8" ht="38.25" hidden="1" x14ac:dyDescent="0.2">
      <c r="A28" s="616">
        <v>16</v>
      </c>
      <c r="B28" s="109" t="s">
        <v>176</v>
      </c>
      <c r="C28" s="602">
        <f t="shared" ref="C28:H28" si="2">SUM(C30:C33)</f>
        <v>0</v>
      </c>
      <c r="D28" s="602">
        <f t="shared" si="2"/>
        <v>0</v>
      </c>
      <c r="E28" s="602">
        <f t="shared" si="2"/>
        <v>0</v>
      </c>
      <c r="F28" s="602">
        <f t="shared" si="2"/>
        <v>0</v>
      </c>
      <c r="G28" s="602">
        <f t="shared" si="2"/>
        <v>0</v>
      </c>
      <c r="H28" s="602">
        <f t="shared" si="2"/>
        <v>0</v>
      </c>
    </row>
    <row r="29" spans="1:8" ht="13.5" hidden="1" thickBot="1" x14ac:dyDescent="0.25">
      <c r="A29" s="617"/>
      <c r="B29" s="110" t="s">
        <v>157</v>
      </c>
      <c r="C29" s="603"/>
      <c r="D29" s="603"/>
      <c r="E29" s="603"/>
      <c r="F29" s="603"/>
      <c r="G29" s="603"/>
      <c r="H29" s="603"/>
    </row>
    <row r="30" spans="1:8" ht="64.5" hidden="1" thickBot="1" x14ac:dyDescent="0.25">
      <c r="A30" s="125">
        <v>17</v>
      </c>
      <c r="B30" s="78" t="s">
        <v>158</v>
      </c>
      <c r="C30" s="112">
        <v>0</v>
      </c>
      <c r="D30" s="112">
        <v>0</v>
      </c>
      <c r="E30" s="112">
        <v>0</v>
      </c>
      <c r="F30" s="112">
        <v>0</v>
      </c>
      <c r="G30" s="112">
        <v>0</v>
      </c>
      <c r="H30" s="112">
        <f>SUM(C30:G30)</f>
        <v>0</v>
      </c>
    </row>
    <row r="31" spans="1:8" ht="90" hidden="1" thickBot="1" x14ac:dyDescent="0.25">
      <c r="A31" s="125">
        <v>18</v>
      </c>
      <c r="B31" s="78" t="s">
        <v>159</v>
      </c>
      <c r="C31" s="112">
        <v>0</v>
      </c>
      <c r="D31" s="112">
        <v>0</v>
      </c>
      <c r="E31" s="112">
        <v>0</v>
      </c>
      <c r="F31" s="112">
        <v>0</v>
      </c>
      <c r="G31" s="112">
        <v>0</v>
      </c>
      <c r="H31" s="112">
        <f>SUM(C31:G31)</f>
        <v>0</v>
      </c>
    </row>
    <row r="32" spans="1:8" ht="90" hidden="1" thickBot="1" x14ac:dyDescent="0.25">
      <c r="A32" s="125">
        <v>19</v>
      </c>
      <c r="B32" s="78" t="s">
        <v>160</v>
      </c>
      <c r="C32" s="112">
        <v>0</v>
      </c>
      <c r="D32" s="112">
        <v>0</v>
      </c>
      <c r="E32" s="112">
        <v>0</v>
      </c>
      <c r="F32" s="112">
        <v>0</v>
      </c>
      <c r="G32" s="112">
        <v>0</v>
      </c>
      <c r="H32" s="112">
        <f>SUM(C32:G32)</f>
        <v>0</v>
      </c>
    </row>
    <row r="33" spans="1:8" ht="39" hidden="1" thickBot="1" x14ac:dyDescent="0.25">
      <c r="A33" s="125">
        <v>20</v>
      </c>
      <c r="B33" s="78" t="s">
        <v>161</v>
      </c>
      <c r="C33" s="112">
        <v>0</v>
      </c>
      <c r="D33" s="112">
        <v>0</v>
      </c>
      <c r="E33" s="112">
        <v>0</v>
      </c>
      <c r="F33" s="112">
        <v>0</v>
      </c>
      <c r="G33" s="112">
        <v>0</v>
      </c>
      <c r="H33" s="112">
        <f>SUM(C33:G33)</f>
        <v>0</v>
      </c>
    </row>
    <row r="34" spans="1:8" ht="89.25" hidden="1" x14ac:dyDescent="0.2">
      <c r="A34" s="616">
        <v>21</v>
      </c>
      <c r="B34" s="109" t="s">
        <v>162</v>
      </c>
      <c r="C34" s="602">
        <f t="shared" ref="C34:H34" si="3">SUM(C36:C39)</f>
        <v>0</v>
      </c>
      <c r="D34" s="602">
        <f t="shared" si="3"/>
        <v>0</v>
      </c>
      <c r="E34" s="602">
        <f t="shared" si="3"/>
        <v>0</v>
      </c>
      <c r="F34" s="602">
        <f t="shared" si="3"/>
        <v>0</v>
      </c>
      <c r="G34" s="602">
        <f t="shared" si="3"/>
        <v>0</v>
      </c>
      <c r="H34" s="602">
        <f t="shared" si="3"/>
        <v>0</v>
      </c>
    </row>
    <row r="35" spans="1:8" ht="13.5" hidden="1" thickBot="1" x14ac:dyDescent="0.25">
      <c r="A35" s="617"/>
      <c r="B35" s="110" t="s">
        <v>157</v>
      </c>
      <c r="C35" s="603"/>
      <c r="D35" s="603"/>
      <c r="E35" s="603"/>
      <c r="F35" s="603"/>
      <c r="G35" s="603"/>
      <c r="H35" s="603"/>
    </row>
    <row r="36" spans="1:8" ht="64.5" hidden="1" thickBot="1" x14ac:dyDescent="0.25">
      <c r="A36" s="125">
        <v>22</v>
      </c>
      <c r="B36" s="78" t="s">
        <v>158</v>
      </c>
      <c r="C36" s="112">
        <v>0</v>
      </c>
      <c r="D36" s="112">
        <v>0</v>
      </c>
      <c r="E36" s="112">
        <v>0</v>
      </c>
      <c r="F36" s="112">
        <v>0</v>
      </c>
      <c r="G36" s="112">
        <v>0</v>
      </c>
      <c r="H36" s="112">
        <f>SUM(C36:G36)</f>
        <v>0</v>
      </c>
    </row>
    <row r="37" spans="1:8" ht="90" hidden="1" thickBot="1" x14ac:dyDescent="0.25">
      <c r="A37" s="125">
        <v>23</v>
      </c>
      <c r="B37" s="78" t="s">
        <v>159</v>
      </c>
      <c r="C37" s="112">
        <v>0</v>
      </c>
      <c r="D37" s="112">
        <v>0</v>
      </c>
      <c r="E37" s="112">
        <v>0</v>
      </c>
      <c r="F37" s="112">
        <v>0</v>
      </c>
      <c r="G37" s="112">
        <v>0</v>
      </c>
      <c r="H37" s="112">
        <f>SUM(C37:G37)</f>
        <v>0</v>
      </c>
    </row>
    <row r="38" spans="1:8" ht="90" hidden="1" thickBot="1" x14ac:dyDescent="0.25">
      <c r="A38" s="125">
        <v>24</v>
      </c>
      <c r="B38" s="78" t="s">
        <v>160</v>
      </c>
      <c r="C38" s="112">
        <v>0</v>
      </c>
      <c r="D38" s="112">
        <v>0</v>
      </c>
      <c r="E38" s="112">
        <v>0</v>
      </c>
      <c r="F38" s="112">
        <v>0</v>
      </c>
      <c r="G38" s="112">
        <v>0</v>
      </c>
      <c r="H38" s="112">
        <f>SUM(C38:G38)</f>
        <v>0</v>
      </c>
    </row>
    <row r="39" spans="1:8" ht="39" hidden="1" thickBot="1" x14ac:dyDescent="0.25">
      <c r="A39" s="125">
        <v>25</v>
      </c>
      <c r="B39" s="78" t="s">
        <v>161</v>
      </c>
      <c r="C39" s="112">
        <v>0</v>
      </c>
      <c r="D39" s="112">
        <v>0</v>
      </c>
      <c r="E39" s="112">
        <v>0</v>
      </c>
      <c r="F39" s="112">
        <v>0</v>
      </c>
      <c r="G39" s="112">
        <v>0</v>
      </c>
      <c r="H39" s="112">
        <f>SUM(C39:G39)</f>
        <v>0</v>
      </c>
    </row>
    <row r="40" spans="1:8" ht="51" hidden="1" x14ac:dyDescent="0.2">
      <c r="A40" s="616">
        <v>26</v>
      </c>
      <c r="B40" s="109" t="s">
        <v>163</v>
      </c>
      <c r="C40" s="602">
        <f t="shared" ref="C40:H40" si="4">SUM(C42:C45)</f>
        <v>0</v>
      </c>
      <c r="D40" s="602">
        <f t="shared" si="4"/>
        <v>0</v>
      </c>
      <c r="E40" s="602">
        <f t="shared" si="4"/>
        <v>0</v>
      </c>
      <c r="F40" s="602">
        <f t="shared" si="4"/>
        <v>0</v>
      </c>
      <c r="G40" s="602">
        <f t="shared" si="4"/>
        <v>0</v>
      </c>
      <c r="H40" s="602">
        <f t="shared" si="4"/>
        <v>0</v>
      </c>
    </row>
    <row r="41" spans="1:8" ht="13.5" hidden="1" thickBot="1" x14ac:dyDescent="0.25">
      <c r="A41" s="617"/>
      <c r="B41" s="110" t="s">
        <v>157</v>
      </c>
      <c r="C41" s="603"/>
      <c r="D41" s="603"/>
      <c r="E41" s="603"/>
      <c r="F41" s="603"/>
      <c r="G41" s="603"/>
      <c r="H41" s="603"/>
    </row>
    <row r="42" spans="1:8" ht="64.5" hidden="1" thickBot="1" x14ac:dyDescent="0.25">
      <c r="A42" s="125">
        <v>27</v>
      </c>
      <c r="B42" s="78" t="s">
        <v>158</v>
      </c>
      <c r="C42" s="112">
        <v>0</v>
      </c>
      <c r="D42" s="112">
        <v>0</v>
      </c>
      <c r="E42" s="112">
        <v>0</v>
      </c>
      <c r="F42" s="112">
        <v>0</v>
      </c>
      <c r="G42" s="112">
        <v>0</v>
      </c>
      <c r="H42" s="112">
        <f>SUM(C42:G42)</f>
        <v>0</v>
      </c>
    </row>
    <row r="43" spans="1:8" ht="90" hidden="1" thickBot="1" x14ac:dyDescent="0.25">
      <c r="A43" s="125">
        <v>28</v>
      </c>
      <c r="B43" s="78" t="s">
        <v>159</v>
      </c>
      <c r="C43" s="112">
        <v>0</v>
      </c>
      <c r="D43" s="112">
        <v>0</v>
      </c>
      <c r="E43" s="112">
        <v>0</v>
      </c>
      <c r="F43" s="112">
        <v>0</v>
      </c>
      <c r="G43" s="112">
        <v>0</v>
      </c>
      <c r="H43" s="112">
        <f>SUM(C43:G43)</f>
        <v>0</v>
      </c>
    </row>
    <row r="44" spans="1:8" ht="90" hidden="1" thickBot="1" x14ac:dyDescent="0.25">
      <c r="A44" s="125">
        <v>29</v>
      </c>
      <c r="B44" s="78" t="s">
        <v>160</v>
      </c>
      <c r="C44" s="112">
        <v>0</v>
      </c>
      <c r="D44" s="112">
        <v>0</v>
      </c>
      <c r="E44" s="112">
        <v>0</v>
      </c>
      <c r="F44" s="112">
        <v>0</v>
      </c>
      <c r="G44" s="112">
        <v>0</v>
      </c>
      <c r="H44" s="112">
        <f>SUM(C44:G44)</f>
        <v>0</v>
      </c>
    </row>
    <row r="45" spans="1:8" ht="39" hidden="1" thickBot="1" x14ac:dyDescent="0.25">
      <c r="A45" s="125">
        <v>30</v>
      </c>
      <c r="B45" s="78" t="s">
        <v>161</v>
      </c>
      <c r="C45" s="112">
        <v>0</v>
      </c>
      <c r="D45" s="112">
        <v>0</v>
      </c>
      <c r="E45" s="112">
        <v>0</v>
      </c>
      <c r="F45" s="112">
        <v>0</v>
      </c>
      <c r="G45" s="112">
        <v>0</v>
      </c>
      <c r="H45" s="112">
        <f>SUM(C45:G45)</f>
        <v>0</v>
      </c>
    </row>
    <row r="46" spans="1:8" hidden="1" x14ac:dyDescent="0.2">
      <c r="A46" s="616">
        <v>31</v>
      </c>
      <c r="B46" s="109" t="s">
        <v>164</v>
      </c>
      <c r="C46" s="602">
        <f t="shared" ref="C46:H46" si="5">SUM(C48:C51)</f>
        <v>0</v>
      </c>
      <c r="D46" s="602">
        <f t="shared" si="5"/>
        <v>0</v>
      </c>
      <c r="E46" s="602">
        <f t="shared" si="5"/>
        <v>0</v>
      </c>
      <c r="F46" s="602">
        <f t="shared" si="5"/>
        <v>0</v>
      </c>
      <c r="G46" s="602">
        <f t="shared" si="5"/>
        <v>0</v>
      </c>
      <c r="H46" s="602">
        <f t="shared" si="5"/>
        <v>0</v>
      </c>
    </row>
    <row r="47" spans="1:8" ht="13.5" hidden="1" thickBot="1" x14ac:dyDescent="0.25">
      <c r="A47" s="617"/>
      <c r="B47" s="110" t="s">
        <v>157</v>
      </c>
      <c r="C47" s="603"/>
      <c r="D47" s="603"/>
      <c r="E47" s="603"/>
      <c r="F47" s="603"/>
      <c r="G47" s="603"/>
      <c r="H47" s="603"/>
    </row>
    <row r="48" spans="1:8" ht="64.5" hidden="1" thickBot="1" x14ac:dyDescent="0.25">
      <c r="A48" s="125">
        <v>32</v>
      </c>
      <c r="B48" s="78" t="s">
        <v>158</v>
      </c>
      <c r="C48" s="112">
        <v>0</v>
      </c>
      <c r="D48" s="112">
        <v>0</v>
      </c>
      <c r="E48" s="112">
        <v>0</v>
      </c>
      <c r="F48" s="112">
        <v>0</v>
      </c>
      <c r="G48" s="112">
        <v>0</v>
      </c>
      <c r="H48" s="112">
        <f>SUM(C48:G48)</f>
        <v>0</v>
      </c>
    </row>
    <row r="49" spans="1:8" ht="90" hidden="1" thickBot="1" x14ac:dyDescent="0.25">
      <c r="A49" s="125">
        <v>33</v>
      </c>
      <c r="B49" s="78" t="s">
        <v>159</v>
      </c>
      <c r="C49" s="112">
        <v>0</v>
      </c>
      <c r="D49" s="112">
        <v>0</v>
      </c>
      <c r="E49" s="112">
        <v>0</v>
      </c>
      <c r="F49" s="112">
        <v>0</v>
      </c>
      <c r="G49" s="112">
        <v>0</v>
      </c>
      <c r="H49" s="112">
        <f>SUM(C49:G49)</f>
        <v>0</v>
      </c>
    </row>
    <row r="50" spans="1:8" ht="90" hidden="1" thickBot="1" x14ac:dyDescent="0.25">
      <c r="A50" s="125">
        <v>34</v>
      </c>
      <c r="B50" s="78" t="s">
        <v>160</v>
      </c>
      <c r="C50" s="112">
        <v>0</v>
      </c>
      <c r="D50" s="112">
        <v>0</v>
      </c>
      <c r="E50" s="112">
        <v>0</v>
      </c>
      <c r="F50" s="112">
        <v>0</v>
      </c>
      <c r="G50" s="112">
        <v>0</v>
      </c>
      <c r="H50" s="112">
        <f>SUM(C50:G50)</f>
        <v>0</v>
      </c>
    </row>
    <row r="51" spans="1:8" ht="39" hidden="1" thickBot="1" x14ac:dyDescent="0.25">
      <c r="A51" s="125">
        <v>35</v>
      </c>
      <c r="B51" s="78" t="s">
        <v>161</v>
      </c>
      <c r="C51" s="112">
        <v>0</v>
      </c>
      <c r="D51" s="112">
        <v>0</v>
      </c>
      <c r="E51" s="112">
        <v>0</v>
      </c>
      <c r="F51" s="112">
        <v>0</v>
      </c>
      <c r="G51" s="112">
        <v>0</v>
      </c>
      <c r="H51" s="112">
        <f>SUM(C51:G51)</f>
        <v>0</v>
      </c>
    </row>
    <row r="52" spans="1:8" ht="51" x14ac:dyDescent="0.2">
      <c r="A52" s="616">
        <v>36</v>
      </c>
      <c r="B52" s="109" t="s">
        <v>165</v>
      </c>
      <c r="C52" s="602">
        <f t="shared" ref="C52:H52" si="6">SUM(C54:C57)</f>
        <v>6935467.8099999996</v>
      </c>
      <c r="D52" s="602">
        <f t="shared" si="6"/>
        <v>0</v>
      </c>
      <c r="E52" s="602">
        <f t="shared" si="6"/>
        <v>0</v>
      </c>
      <c r="F52" s="602">
        <f t="shared" si="6"/>
        <v>0</v>
      </c>
      <c r="G52" s="602">
        <f t="shared" si="6"/>
        <v>0</v>
      </c>
      <c r="H52" s="602">
        <f t="shared" si="6"/>
        <v>6935467.8099999996</v>
      </c>
    </row>
    <row r="53" spans="1:8" ht="13.5" thickBot="1" x14ac:dyDescent="0.25">
      <c r="A53" s="617"/>
      <c r="B53" s="110" t="s">
        <v>157</v>
      </c>
      <c r="C53" s="603"/>
      <c r="D53" s="603"/>
      <c r="E53" s="603"/>
      <c r="F53" s="603"/>
      <c r="G53" s="603"/>
      <c r="H53" s="603"/>
    </row>
    <row r="54" spans="1:8" ht="64.5" thickBot="1" x14ac:dyDescent="0.25">
      <c r="A54" s="125">
        <v>37</v>
      </c>
      <c r="B54" s="78" t="s">
        <v>158</v>
      </c>
      <c r="C54" s="112">
        <f>C48+C42+C36+C30+C24+C18+C12</f>
        <v>6935467.8099999996</v>
      </c>
      <c r="D54" s="112">
        <f t="shared" ref="C54:G56" si="7">D48+D42+D36+D30+D24+D18+D12</f>
        <v>0</v>
      </c>
      <c r="E54" s="112">
        <f t="shared" si="7"/>
        <v>0</v>
      </c>
      <c r="F54" s="112">
        <f t="shared" si="7"/>
        <v>0</v>
      </c>
      <c r="G54" s="111">
        <f t="shared" si="7"/>
        <v>0</v>
      </c>
      <c r="H54" s="111">
        <f>SUM(C54:G54)</f>
        <v>6935467.8099999996</v>
      </c>
    </row>
    <row r="55" spans="1:8" ht="90" hidden="1" thickBot="1" x14ac:dyDescent="0.25">
      <c r="A55" s="125">
        <v>38</v>
      </c>
      <c r="B55" s="78" t="s">
        <v>159</v>
      </c>
      <c r="C55" s="112">
        <f t="shared" si="7"/>
        <v>0</v>
      </c>
      <c r="D55" s="112">
        <f t="shared" si="7"/>
        <v>0</v>
      </c>
      <c r="E55" s="112">
        <f t="shared" si="7"/>
        <v>0</v>
      </c>
      <c r="F55" s="112">
        <f t="shared" si="7"/>
        <v>0</v>
      </c>
      <c r="G55" s="112">
        <f t="shared" si="7"/>
        <v>0</v>
      </c>
      <c r="H55" s="112">
        <f>SUM(C55:G55)</f>
        <v>0</v>
      </c>
    </row>
    <row r="56" spans="1:8" ht="90" hidden="1" thickBot="1" x14ac:dyDescent="0.25">
      <c r="A56" s="125">
        <v>39</v>
      </c>
      <c r="B56" s="78" t="s">
        <v>160</v>
      </c>
      <c r="C56" s="112">
        <f t="shared" si="7"/>
        <v>0</v>
      </c>
      <c r="D56" s="112">
        <f t="shared" si="7"/>
        <v>0</v>
      </c>
      <c r="E56" s="112">
        <f t="shared" si="7"/>
        <v>0</v>
      </c>
      <c r="F56" s="112">
        <f t="shared" si="7"/>
        <v>0</v>
      </c>
      <c r="G56" s="112">
        <f t="shared" si="7"/>
        <v>0</v>
      </c>
      <c r="H56" s="112">
        <f>SUM(C56:G56)</f>
        <v>0</v>
      </c>
    </row>
    <row r="57" spans="1:8" ht="39" hidden="1" thickBot="1" x14ac:dyDescent="0.25">
      <c r="A57" s="125">
        <v>40</v>
      </c>
      <c r="B57" s="78" t="s">
        <v>161</v>
      </c>
      <c r="C57" s="112">
        <f>C51+C45+C39+C33+C27+C21+C15</f>
        <v>0</v>
      </c>
      <c r="D57" s="112">
        <f>D51+D45+D39+D33+D27+D21+D15</f>
        <v>0</v>
      </c>
      <c r="E57" s="112">
        <f>E51+E45+E39+E33+E27+E21+E15</f>
        <v>0</v>
      </c>
      <c r="F57" s="112">
        <f>F51+F45+F39+F33+F27+F21+F15</f>
        <v>0</v>
      </c>
      <c r="G57" s="112">
        <f>G51+G45+G39+G33+G21+G15</f>
        <v>0</v>
      </c>
      <c r="H57" s="112">
        <f>SUM(C57:G57)</f>
        <v>0</v>
      </c>
    </row>
    <row r="58" spans="1:8" s="100" customFormat="1" x14ac:dyDescent="0.2">
      <c r="A58" s="134"/>
      <c r="G58" s="99">
        <f>G52-'12.1'!C15</f>
        <v>0</v>
      </c>
    </row>
    <row r="59" spans="1:8" x14ac:dyDescent="0.2">
      <c r="A59" s="618" t="s">
        <v>358</v>
      </c>
      <c r="B59" s="618"/>
      <c r="C59" s="618"/>
      <c r="D59" s="618"/>
      <c r="E59" s="618"/>
      <c r="F59" s="618"/>
      <c r="G59" s="618"/>
      <c r="H59" s="618"/>
    </row>
    <row r="60" spans="1:8" ht="13.5" thickBot="1" x14ac:dyDescent="0.25">
      <c r="A60" s="74"/>
      <c r="H60" s="74" t="s">
        <v>174</v>
      </c>
    </row>
    <row r="61" spans="1:8" ht="115.5" thickBot="1" x14ac:dyDescent="0.25">
      <c r="A61" s="290" t="s">
        <v>1</v>
      </c>
      <c r="B61" s="291" t="s">
        <v>3</v>
      </c>
      <c r="C61" s="308" t="s">
        <v>169</v>
      </c>
      <c r="D61" s="308" t="s">
        <v>170</v>
      </c>
      <c r="E61" s="308" t="s">
        <v>171</v>
      </c>
      <c r="F61" s="308" t="s">
        <v>172</v>
      </c>
      <c r="G61" s="308" t="s">
        <v>173</v>
      </c>
      <c r="H61" s="308" t="s">
        <v>151</v>
      </c>
    </row>
    <row r="62" spans="1:8" ht="13.5" thickBot="1" x14ac:dyDescent="0.25">
      <c r="A62" s="292">
        <v>1</v>
      </c>
      <c r="B62" s="293">
        <v>2</v>
      </c>
      <c r="C62" s="293">
        <v>3</v>
      </c>
      <c r="D62" s="293">
        <v>4</v>
      </c>
      <c r="E62" s="293">
        <v>5</v>
      </c>
      <c r="F62" s="293">
        <v>6</v>
      </c>
      <c r="G62" s="293">
        <v>7</v>
      </c>
      <c r="H62" s="293">
        <v>8</v>
      </c>
    </row>
    <row r="63" spans="1:8" ht="51" x14ac:dyDescent="0.2">
      <c r="A63" s="616">
        <v>1</v>
      </c>
      <c r="B63" s="109" t="s">
        <v>156</v>
      </c>
      <c r="C63" s="602">
        <f t="shared" ref="C63:H63" si="8">SUM(C65:C68)</f>
        <v>4647457.79</v>
      </c>
      <c r="D63" s="602">
        <f t="shared" si="8"/>
        <v>0</v>
      </c>
      <c r="E63" s="602">
        <f t="shared" si="8"/>
        <v>0</v>
      </c>
      <c r="F63" s="602">
        <f t="shared" si="8"/>
        <v>0</v>
      </c>
      <c r="G63" s="602">
        <f t="shared" si="8"/>
        <v>0</v>
      </c>
      <c r="H63" s="602">
        <f t="shared" si="8"/>
        <v>4647457.79</v>
      </c>
    </row>
    <row r="64" spans="1:8" ht="13.5" thickBot="1" x14ac:dyDescent="0.25">
      <c r="A64" s="617"/>
      <c r="B64" s="110" t="s">
        <v>157</v>
      </c>
      <c r="C64" s="603"/>
      <c r="D64" s="603"/>
      <c r="E64" s="603"/>
      <c r="F64" s="603"/>
      <c r="G64" s="603"/>
      <c r="H64" s="603"/>
    </row>
    <row r="65" spans="1:8" ht="64.5" thickBot="1" x14ac:dyDescent="0.25">
      <c r="A65" s="125">
        <v>2</v>
      </c>
      <c r="B65" s="78" t="s">
        <v>158</v>
      </c>
      <c r="C65" s="111">
        <v>4647457.79</v>
      </c>
      <c r="D65" s="112">
        <v>0</v>
      </c>
      <c r="E65" s="112">
        <v>0</v>
      </c>
      <c r="F65" s="112">
        <v>0</v>
      </c>
      <c r="G65" s="111">
        <v>0</v>
      </c>
      <c r="H65" s="111">
        <f>SUM(C65:G65)</f>
        <v>4647457.79</v>
      </c>
    </row>
    <row r="66" spans="1:8" ht="90" hidden="1" thickBot="1" x14ac:dyDescent="0.25">
      <c r="A66" s="125">
        <v>3</v>
      </c>
      <c r="B66" s="78" t="s">
        <v>159</v>
      </c>
      <c r="C66" s="112">
        <v>0</v>
      </c>
      <c r="D66" s="112">
        <v>0</v>
      </c>
      <c r="E66" s="112">
        <v>0</v>
      </c>
      <c r="F66" s="112">
        <v>0</v>
      </c>
      <c r="G66" s="112">
        <v>0</v>
      </c>
      <c r="H66" s="112">
        <f>SUM(C66:G66)</f>
        <v>0</v>
      </c>
    </row>
    <row r="67" spans="1:8" ht="90" hidden="1" thickBot="1" x14ac:dyDescent="0.25">
      <c r="A67" s="125">
        <v>4</v>
      </c>
      <c r="B67" s="78" t="s">
        <v>160</v>
      </c>
      <c r="C67" s="112">
        <v>0</v>
      </c>
      <c r="D67" s="112">
        <v>0</v>
      </c>
      <c r="E67" s="112">
        <v>0</v>
      </c>
      <c r="F67" s="112">
        <v>0</v>
      </c>
      <c r="G67" s="112">
        <v>0</v>
      </c>
      <c r="H67" s="112">
        <f>SUM(C67:G67)</f>
        <v>0</v>
      </c>
    </row>
    <row r="68" spans="1:8" ht="39" hidden="1" thickBot="1" x14ac:dyDescent="0.25">
      <c r="A68" s="125">
        <v>5</v>
      </c>
      <c r="B68" s="78" t="s">
        <v>161</v>
      </c>
      <c r="C68" s="112">
        <v>0</v>
      </c>
      <c r="D68" s="112">
        <v>0</v>
      </c>
      <c r="E68" s="112">
        <v>0</v>
      </c>
      <c r="F68" s="112">
        <v>0</v>
      </c>
      <c r="G68" s="112">
        <v>0</v>
      </c>
      <c r="H68" s="112">
        <f>SUM(C68:G68)</f>
        <v>0</v>
      </c>
    </row>
    <row r="69" spans="1:8" ht="38.25" x14ac:dyDescent="0.2">
      <c r="A69" s="600">
        <v>6</v>
      </c>
      <c r="B69" s="132" t="s">
        <v>409</v>
      </c>
      <c r="C69" s="602">
        <f t="shared" ref="C69:H69" si="9">SUM(C71:C74)</f>
        <v>15265118.16</v>
      </c>
      <c r="D69" s="602">
        <f t="shared" si="9"/>
        <v>0</v>
      </c>
      <c r="E69" s="602">
        <f t="shared" si="9"/>
        <v>0</v>
      </c>
      <c r="F69" s="602">
        <f t="shared" si="9"/>
        <v>0</v>
      </c>
      <c r="G69" s="602">
        <f t="shared" si="9"/>
        <v>0</v>
      </c>
      <c r="H69" s="602">
        <f t="shared" si="9"/>
        <v>15265118.16</v>
      </c>
    </row>
    <row r="70" spans="1:8" ht="13.5" thickBot="1" x14ac:dyDescent="0.25">
      <c r="A70" s="601"/>
      <c r="B70" s="126" t="s">
        <v>157</v>
      </c>
      <c r="C70" s="603"/>
      <c r="D70" s="603"/>
      <c r="E70" s="603"/>
      <c r="F70" s="603"/>
      <c r="G70" s="603"/>
      <c r="H70" s="603"/>
    </row>
    <row r="71" spans="1:8" ht="64.5" thickBot="1" x14ac:dyDescent="0.25">
      <c r="A71" s="125">
        <v>7</v>
      </c>
      <c r="B71" s="78" t="s">
        <v>158</v>
      </c>
      <c r="C71" s="111">
        <v>15265118.16</v>
      </c>
      <c r="D71" s="112">
        <v>0</v>
      </c>
      <c r="E71" s="112">
        <v>0</v>
      </c>
      <c r="F71" s="112">
        <v>0</v>
      </c>
      <c r="G71" s="111">
        <v>0</v>
      </c>
      <c r="H71" s="111">
        <f>SUM(C71:G71)</f>
        <v>15265118.16</v>
      </c>
    </row>
    <row r="72" spans="1:8" ht="90" hidden="1" thickBot="1" x14ac:dyDescent="0.25">
      <c r="A72" s="125">
        <v>8</v>
      </c>
      <c r="B72" s="78" t="s">
        <v>159</v>
      </c>
      <c r="C72" s="112">
        <v>0</v>
      </c>
      <c r="D72" s="112">
        <v>0</v>
      </c>
      <c r="E72" s="112">
        <v>0</v>
      </c>
      <c r="F72" s="112">
        <v>0</v>
      </c>
      <c r="G72" s="112">
        <v>0</v>
      </c>
      <c r="H72" s="112">
        <f>SUM(C72:G72)</f>
        <v>0</v>
      </c>
    </row>
    <row r="73" spans="1:8" ht="90" hidden="1" thickBot="1" x14ac:dyDescent="0.25">
      <c r="A73" s="125">
        <v>9</v>
      </c>
      <c r="B73" s="78" t="s">
        <v>160</v>
      </c>
      <c r="C73" s="112">
        <v>0</v>
      </c>
      <c r="D73" s="112">
        <v>0</v>
      </c>
      <c r="E73" s="112">
        <v>0</v>
      </c>
      <c r="F73" s="112">
        <v>0</v>
      </c>
      <c r="G73" s="112">
        <v>0</v>
      </c>
      <c r="H73" s="112">
        <f>SUM(C73:G73)</f>
        <v>0</v>
      </c>
    </row>
    <row r="74" spans="1:8" ht="39" hidden="1" thickBot="1" x14ac:dyDescent="0.25">
      <c r="A74" s="125">
        <v>10</v>
      </c>
      <c r="B74" s="78" t="s">
        <v>161</v>
      </c>
      <c r="C74" s="112">
        <v>0</v>
      </c>
      <c r="D74" s="112">
        <v>0</v>
      </c>
      <c r="E74" s="112">
        <v>0</v>
      </c>
      <c r="F74" s="112">
        <v>0</v>
      </c>
      <c r="G74" s="112">
        <v>0</v>
      </c>
      <c r="H74" s="112">
        <f>SUM(C74:G74)</f>
        <v>0</v>
      </c>
    </row>
    <row r="75" spans="1:8" ht="51" x14ac:dyDescent="0.2">
      <c r="A75" s="616">
        <v>11</v>
      </c>
      <c r="B75" s="109" t="s">
        <v>175</v>
      </c>
      <c r="C75" s="602">
        <f>SUM(C77:C80)</f>
        <v>-13005081.869999999</v>
      </c>
      <c r="D75" s="602">
        <f>SUM(D77:D80)</f>
        <v>0</v>
      </c>
      <c r="E75" s="602">
        <f>SUM(E77:E80)</f>
        <v>0</v>
      </c>
      <c r="F75" s="602">
        <f>SUM(F77:F80)</f>
        <v>0</v>
      </c>
      <c r="G75" s="602">
        <f>SUM(G77:G79)</f>
        <v>0</v>
      </c>
      <c r="H75" s="602">
        <f>SUM(H77:H80)</f>
        <v>-13005081.869999999</v>
      </c>
    </row>
    <row r="76" spans="1:8" ht="13.5" thickBot="1" x14ac:dyDescent="0.25">
      <c r="A76" s="617"/>
      <c r="B76" s="110" t="s">
        <v>157</v>
      </c>
      <c r="C76" s="603"/>
      <c r="D76" s="603"/>
      <c r="E76" s="603"/>
      <c r="F76" s="603"/>
      <c r="G76" s="603"/>
      <c r="H76" s="603"/>
    </row>
    <row r="77" spans="1:8" ht="64.5" thickBot="1" x14ac:dyDescent="0.25">
      <c r="A77" s="125">
        <v>12</v>
      </c>
      <c r="B77" s="78" t="s">
        <v>158</v>
      </c>
      <c r="C77" s="111">
        <v>-13005081.869999999</v>
      </c>
      <c r="D77" s="112">
        <v>0</v>
      </c>
      <c r="E77" s="112">
        <v>0</v>
      </c>
      <c r="F77" s="112">
        <v>0</v>
      </c>
      <c r="G77" s="111">
        <v>0</v>
      </c>
      <c r="H77" s="111">
        <f>SUM(C77:G77)</f>
        <v>-13005081.869999999</v>
      </c>
    </row>
    <row r="78" spans="1:8" ht="90" hidden="1" thickBot="1" x14ac:dyDescent="0.25">
      <c r="A78" s="125">
        <v>13</v>
      </c>
      <c r="B78" s="78" t="s">
        <v>159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12">
        <f>SUM(C78:G78)</f>
        <v>0</v>
      </c>
    </row>
    <row r="79" spans="1:8" ht="90" hidden="1" thickBot="1" x14ac:dyDescent="0.25">
      <c r="A79" s="125">
        <v>14</v>
      </c>
      <c r="B79" s="78" t="s">
        <v>160</v>
      </c>
      <c r="C79" s="112">
        <v>0</v>
      </c>
      <c r="D79" s="112">
        <v>0</v>
      </c>
      <c r="E79" s="112">
        <v>0</v>
      </c>
      <c r="F79" s="112">
        <v>0</v>
      </c>
      <c r="G79" s="112">
        <v>0</v>
      </c>
      <c r="H79" s="112">
        <f>SUM(C79:G79)</f>
        <v>0</v>
      </c>
    </row>
    <row r="80" spans="1:8" ht="39" hidden="1" thickBot="1" x14ac:dyDescent="0.25">
      <c r="A80" s="125">
        <v>15</v>
      </c>
      <c r="B80" s="78" t="s">
        <v>161</v>
      </c>
      <c r="C80" s="112">
        <v>0</v>
      </c>
      <c r="D80" s="112">
        <v>0</v>
      </c>
      <c r="E80" s="112">
        <v>0</v>
      </c>
      <c r="F80" s="112">
        <v>0</v>
      </c>
      <c r="G80" s="112">
        <v>0</v>
      </c>
      <c r="H80" s="112">
        <f>SUM(C80:G80)</f>
        <v>0</v>
      </c>
    </row>
    <row r="81" spans="1:8" ht="38.25" hidden="1" x14ac:dyDescent="0.2">
      <c r="A81" s="616">
        <v>16</v>
      </c>
      <c r="B81" s="109" t="s">
        <v>176</v>
      </c>
      <c r="C81" s="602">
        <f t="shared" ref="C81:H81" si="10">SUM(C83:C86)</f>
        <v>0</v>
      </c>
      <c r="D81" s="602">
        <f t="shared" si="10"/>
        <v>0</v>
      </c>
      <c r="E81" s="602">
        <f t="shared" si="10"/>
        <v>0</v>
      </c>
      <c r="F81" s="602">
        <f t="shared" si="10"/>
        <v>0</v>
      </c>
      <c r="G81" s="602">
        <f t="shared" si="10"/>
        <v>0</v>
      </c>
      <c r="H81" s="602">
        <f t="shared" si="10"/>
        <v>0</v>
      </c>
    </row>
    <row r="82" spans="1:8" ht="13.5" hidden="1" thickBot="1" x14ac:dyDescent="0.25">
      <c r="A82" s="617"/>
      <c r="B82" s="110" t="s">
        <v>157</v>
      </c>
      <c r="C82" s="603"/>
      <c r="D82" s="603"/>
      <c r="E82" s="603"/>
      <c r="F82" s="603"/>
      <c r="G82" s="603"/>
      <c r="H82" s="603"/>
    </row>
    <row r="83" spans="1:8" ht="64.5" hidden="1" thickBot="1" x14ac:dyDescent="0.25">
      <c r="A83" s="125">
        <v>17</v>
      </c>
      <c r="B83" s="78" t="s">
        <v>158</v>
      </c>
      <c r="C83" s="112">
        <v>0</v>
      </c>
      <c r="D83" s="112">
        <v>0</v>
      </c>
      <c r="E83" s="112">
        <v>0</v>
      </c>
      <c r="F83" s="112">
        <v>0</v>
      </c>
      <c r="G83" s="112">
        <v>0</v>
      </c>
      <c r="H83" s="112">
        <f>SUM(C83:G83)</f>
        <v>0</v>
      </c>
    </row>
    <row r="84" spans="1:8" ht="90" hidden="1" thickBot="1" x14ac:dyDescent="0.25">
      <c r="A84" s="125">
        <v>18</v>
      </c>
      <c r="B84" s="78" t="s">
        <v>159</v>
      </c>
      <c r="C84" s="112">
        <v>0</v>
      </c>
      <c r="D84" s="112">
        <v>0</v>
      </c>
      <c r="E84" s="112">
        <v>0</v>
      </c>
      <c r="F84" s="112">
        <v>0</v>
      </c>
      <c r="G84" s="112">
        <v>0</v>
      </c>
      <c r="H84" s="112">
        <f>SUM(C84:G84)</f>
        <v>0</v>
      </c>
    </row>
    <row r="85" spans="1:8" ht="90" hidden="1" thickBot="1" x14ac:dyDescent="0.25">
      <c r="A85" s="125">
        <v>19</v>
      </c>
      <c r="B85" s="78" t="s">
        <v>160</v>
      </c>
      <c r="C85" s="112">
        <v>0</v>
      </c>
      <c r="D85" s="112">
        <v>0</v>
      </c>
      <c r="E85" s="112">
        <v>0</v>
      </c>
      <c r="F85" s="112">
        <v>0</v>
      </c>
      <c r="G85" s="112">
        <v>0</v>
      </c>
      <c r="H85" s="112">
        <f>SUM(C85:G85)</f>
        <v>0</v>
      </c>
    </row>
    <row r="86" spans="1:8" ht="39" hidden="1" thickBot="1" x14ac:dyDescent="0.25">
      <c r="A86" s="125">
        <v>20</v>
      </c>
      <c r="B86" s="78" t="s">
        <v>161</v>
      </c>
      <c r="C86" s="112">
        <v>0</v>
      </c>
      <c r="D86" s="112">
        <v>0</v>
      </c>
      <c r="E86" s="112">
        <v>0</v>
      </c>
      <c r="F86" s="112">
        <v>0</v>
      </c>
      <c r="G86" s="112">
        <v>0</v>
      </c>
      <c r="H86" s="112">
        <f>SUM(C86:G86)</f>
        <v>0</v>
      </c>
    </row>
    <row r="87" spans="1:8" ht="89.25" hidden="1" x14ac:dyDescent="0.2">
      <c r="A87" s="616">
        <v>21</v>
      </c>
      <c r="B87" s="109" t="s">
        <v>162</v>
      </c>
      <c r="C87" s="602">
        <f t="shared" ref="C87:H87" si="11">SUM(C89:C92)</f>
        <v>0</v>
      </c>
      <c r="D87" s="602">
        <f t="shared" si="11"/>
        <v>0</v>
      </c>
      <c r="E87" s="602">
        <f t="shared" si="11"/>
        <v>0</v>
      </c>
      <c r="F87" s="602">
        <f t="shared" si="11"/>
        <v>0</v>
      </c>
      <c r="G87" s="602">
        <f t="shared" si="11"/>
        <v>0</v>
      </c>
      <c r="H87" s="602">
        <f t="shared" si="11"/>
        <v>0</v>
      </c>
    </row>
    <row r="88" spans="1:8" ht="13.5" hidden="1" thickBot="1" x14ac:dyDescent="0.25">
      <c r="A88" s="617"/>
      <c r="B88" s="110" t="s">
        <v>157</v>
      </c>
      <c r="C88" s="603"/>
      <c r="D88" s="603"/>
      <c r="E88" s="603"/>
      <c r="F88" s="603"/>
      <c r="G88" s="603"/>
      <c r="H88" s="603"/>
    </row>
    <row r="89" spans="1:8" ht="64.5" hidden="1" thickBot="1" x14ac:dyDescent="0.25">
      <c r="A89" s="125">
        <v>22</v>
      </c>
      <c r="B89" s="78" t="s">
        <v>158</v>
      </c>
      <c r="C89" s="112">
        <v>0</v>
      </c>
      <c r="D89" s="112">
        <v>0</v>
      </c>
      <c r="E89" s="112">
        <v>0</v>
      </c>
      <c r="F89" s="112">
        <v>0</v>
      </c>
      <c r="G89" s="112">
        <v>0</v>
      </c>
      <c r="H89" s="112">
        <f>SUM(C89:G89)</f>
        <v>0</v>
      </c>
    </row>
    <row r="90" spans="1:8" ht="90" hidden="1" thickBot="1" x14ac:dyDescent="0.25">
      <c r="A90" s="125">
        <v>23</v>
      </c>
      <c r="B90" s="78" t="s">
        <v>159</v>
      </c>
      <c r="C90" s="112">
        <v>0</v>
      </c>
      <c r="D90" s="112">
        <v>0</v>
      </c>
      <c r="E90" s="112">
        <v>0</v>
      </c>
      <c r="F90" s="112">
        <v>0</v>
      </c>
      <c r="G90" s="112">
        <v>0</v>
      </c>
      <c r="H90" s="112">
        <f>SUM(C90:G90)</f>
        <v>0</v>
      </c>
    </row>
    <row r="91" spans="1:8" ht="90" hidden="1" thickBot="1" x14ac:dyDescent="0.25">
      <c r="A91" s="125">
        <v>24</v>
      </c>
      <c r="B91" s="78" t="s">
        <v>160</v>
      </c>
      <c r="C91" s="112">
        <v>0</v>
      </c>
      <c r="D91" s="112">
        <v>0</v>
      </c>
      <c r="E91" s="112">
        <v>0</v>
      </c>
      <c r="F91" s="112">
        <v>0</v>
      </c>
      <c r="G91" s="112">
        <v>0</v>
      </c>
      <c r="H91" s="112">
        <f>SUM(C91:G91)</f>
        <v>0</v>
      </c>
    </row>
    <row r="92" spans="1:8" ht="39" hidden="1" thickBot="1" x14ac:dyDescent="0.25">
      <c r="A92" s="125">
        <v>25</v>
      </c>
      <c r="B92" s="78" t="s">
        <v>161</v>
      </c>
      <c r="C92" s="112">
        <v>0</v>
      </c>
      <c r="D92" s="112">
        <v>0</v>
      </c>
      <c r="E92" s="112">
        <v>0</v>
      </c>
      <c r="F92" s="112">
        <v>0</v>
      </c>
      <c r="G92" s="112">
        <v>0</v>
      </c>
      <c r="H92" s="112">
        <f>SUM(C92:G92)</f>
        <v>0</v>
      </c>
    </row>
    <row r="93" spans="1:8" ht="51" hidden="1" x14ac:dyDescent="0.2">
      <c r="A93" s="616">
        <v>26</v>
      </c>
      <c r="B93" s="109" t="s">
        <v>163</v>
      </c>
      <c r="C93" s="602">
        <f t="shared" ref="C93:H93" si="12">SUM(C95:C98)</f>
        <v>0</v>
      </c>
      <c r="D93" s="602">
        <f t="shared" si="12"/>
        <v>0</v>
      </c>
      <c r="E93" s="602">
        <f t="shared" si="12"/>
        <v>0</v>
      </c>
      <c r="F93" s="602">
        <f t="shared" si="12"/>
        <v>0</v>
      </c>
      <c r="G93" s="602">
        <f t="shared" si="12"/>
        <v>0</v>
      </c>
      <c r="H93" s="602">
        <f t="shared" si="12"/>
        <v>0</v>
      </c>
    </row>
    <row r="94" spans="1:8" ht="13.5" hidden="1" thickBot="1" x14ac:dyDescent="0.25">
      <c r="A94" s="617"/>
      <c r="B94" s="110" t="s">
        <v>157</v>
      </c>
      <c r="C94" s="603"/>
      <c r="D94" s="603"/>
      <c r="E94" s="603"/>
      <c r="F94" s="603"/>
      <c r="G94" s="603"/>
      <c r="H94" s="603"/>
    </row>
    <row r="95" spans="1:8" ht="64.5" hidden="1" thickBot="1" x14ac:dyDescent="0.25">
      <c r="A95" s="125">
        <v>27</v>
      </c>
      <c r="B95" s="78" t="s">
        <v>158</v>
      </c>
      <c r="C95" s="112">
        <v>0</v>
      </c>
      <c r="D95" s="112">
        <v>0</v>
      </c>
      <c r="E95" s="112">
        <v>0</v>
      </c>
      <c r="F95" s="112">
        <v>0</v>
      </c>
      <c r="G95" s="112">
        <v>0</v>
      </c>
      <c r="H95" s="112">
        <f>SUM(C95:G95)</f>
        <v>0</v>
      </c>
    </row>
    <row r="96" spans="1:8" ht="90" hidden="1" thickBot="1" x14ac:dyDescent="0.25">
      <c r="A96" s="125">
        <v>28</v>
      </c>
      <c r="B96" s="78" t="s">
        <v>159</v>
      </c>
      <c r="C96" s="112">
        <v>0</v>
      </c>
      <c r="D96" s="112">
        <v>0</v>
      </c>
      <c r="E96" s="112">
        <v>0</v>
      </c>
      <c r="F96" s="112">
        <v>0</v>
      </c>
      <c r="G96" s="112">
        <v>0</v>
      </c>
      <c r="H96" s="112">
        <f>SUM(C96:G96)</f>
        <v>0</v>
      </c>
    </row>
    <row r="97" spans="1:8" ht="90" hidden="1" thickBot="1" x14ac:dyDescent="0.25">
      <c r="A97" s="125">
        <v>29</v>
      </c>
      <c r="B97" s="78" t="s">
        <v>160</v>
      </c>
      <c r="C97" s="112">
        <v>0</v>
      </c>
      <c r="D97" s="112">
        <v>0</v>
      </c>
      <c r="E97" s="112">
        <v>0</v>
      </c>
      <c r="F97" s="112">
        <v>0</v>
      </c>
      <c r="G97" s="112">
        <v>0</v>
      </c>
      <c r="H97" s="112">
        <f>SUM(C97:G97)</f>
        <v>0</v>
      </c>
    </row>
    <row r="98" spans="1:8" ht="39" hidden="1" thickBot="1" x14ac:dyDescent="0.25">
      <c r="A98" s="125">
        <v>30</v>
      </c>
      <c r="B98" s="78" t="s">
        <v>161</v>
      </c>
      <c r="C98" s="112">
        <v>0</v>
      </c>
      <c r="D98" s="112">
        <v>0</v>
      </c>
      <c r="E98" s="112">
        <v>0</v>
      </c>
      <c r="F98" s="112">
        <v>0</v>
      </c>
      <c r="G98" s="112">
        <v>0</v>
      </c>
      <c r="H98" s="112">
        <f>SUM(C98:G98)</f>
        <v>0</v>
      </c>
    </row>
    <row r="99" spans="1:8" hidden="1" x14ac:dyDescent="0.2">
      <c r="A99" s="616">
        <v>31</v>
      </c>
      <c r="B99" s="109" t="s">
        <v>164</v>
      </c>
      <c r="C99" s="602">
        <f t="shared" ref="C99:H99" si="13">SUM(C101:C104)</f>
        <v>0</v>
      </c>
      <c r="D99" s="602">
        <f t="shared" si="13"/>
        <v>0</v>
      </c>
      <c r="E99" s="602">
        <f t="shared" si="13"/>
        <v>0</v>
      </c>
      <c r="F99" s="602">
        <f t="shared" si="13"/>
        <v>0</v>
      </c>
      <c r="G99" s="602">
        <f t="shared" si="13"/>
        <v>0</v>
      </c>
      <c r="H99" s="602">
        <f t="shared" si="13"/>
        <v>0</v>
      </c>
    </row>
    <row r="100" spans="1:8" ht="13.5" hidden="1" thickBot="1" x14ac:dyDescent="0.25">
      <c r="A100" s="617"/>
      <c r="B100" s="110" t="s">
        <v>157</v>
      </c>
      <c r="C100" s="603"/>
      <c r="D100" s="603"/>
      <c r="E100" s="603"/>
      <c r="F100" s="603"/>
      <c r="G100" s="603"/>
      <c r="H100" s="603"/>
    </row>
    <row r="101" spans="1:8" ht="64.5" hidden="1" thickBot="1" x14ac:dyDescent="0.25">
      <c r="A101" s="125">
        <v>32</v>
      </c>
      <c r="B101" s="78" t="s">
        <v>158</v>
      </c>
      <c r="C101" s="112">
        <v>0</v>
      </c>
      <c r="D101" s="112">
        <v>0</v>
      </c>
      <c r="E101" s="112">
        <v>0</v>
      </c>
      <c r="F101" s="112">
        <v>0</v>
      </c>
      <c r="G101" s="112">
        <v>0</v>
      </c>
      <c r="H101" s="112">
        <f>SUM(C101:G101)</f>
        <v>0</v>
      </c>
    </row>
    <row r="102" spans="1:8" ht="90" hidden="1" thickBot="1" x14ac:dyDescent="0.25">
      <c r="A102" s="125">
        <v>33</v>
      </c>
      <c r="B102" s="78" t="s">
        <v>159</v>
      </c>
      <c r="C102" s="112">
        <v>0</v>
      </c>
      <c r="D102" s="112">
        <v>0</v>
      </c>
      <c r="E102" s="112">
        <v>0</v>
      </c>
      <c r="F102" s="112">
        <v>0</v>
      </c>
      <c r="G102" s="112">
        <v>0</v>
      </c>
      <c r="H102" s="112">
        <f>SUM(C102:G102)</f>
        <v>0</v>
      </c>
    </row>
    <row r="103" spans="1:8" ht="90" hidden="1" thickBot="1" x14ac:dyDescent="0.25">
      <c r="A103" s="125">
        <v>34</v>
      </c>
      <c r="B103" s="78" t="s">
        <v>160</v>
      </c>
      <c r="C103" s="112">
        <v>0</v>
      </c>
      <c r="D103" s="112">
        <v>0</v>
      </c>
      <c r="E103" s="112">
        <v>0</v>
      </c>
      <c r="F103" s="112">
        <v>0</v>
      </c>
      <c r="G103" s="112">
        <v>0</v>
      </c>
      <c r="H103" s="112">
        <f>SUM(C103:G103)</f>
        <v>0</v>
      </c>
    </row>
    <row r="104" spans="1:8" ht="39" hidden="1" thickBot="1" x14ac:dyDescent="0.25">
      <c r="A104" s="125">
        <v>35</v>
      </c>
      <c r="B104" s="78" t="s">
        <v>161</v>
      </c>
      <c r="C104" s="112">
        <v>0</v>
      </c>
      <c r="D104" s="112">
        <v>0</v>
      </c>
      <c r="E104" s="112">
        <v>0</v>
      </c>
      <c r="F104" s="112">
        <v>0</v>
      </c>
      <c r="G104" s="112">
        <v>0</v>
      </c>
      <c r="H104" s="112">
        <f>SUM(C104:G104)</f>
        <v>0</v>
      </c>
    </row>
    <row r="105" spans="1:8" ht="51" x14ac:dyDescent="0.2">
      <c r="A105" s="616">
        <v>36</v>
      </c>
      <c r="B105" s="109" t="s">
        <v>165</v>
      </c>
      <c r="C105" s="602">
        <f t="shared" ref="C105:H105" si="14">SUM(C107:C110)</f>
        <v>6907494.080000001</v>
      </c>
      <c r="D105" s="602">
        <f t="shared" si="14"/>
        <v>0</v>
      </c>
      <c r="E105" s="602">
        <f t="shared" si="14"/>
        <v>0</v>
      </c>
      <c r="F105" s="602">
        <f t="shared" si="14"/>
        <v>0</v>
      </c>
      <c r="G105" s="602">
        <f t="shared" si="14"/>
        <v>0</v>
      </c>
      <c r="H105" s="602">
        <f t="shared" si="14"/>
        <v>6907494.080000001</v>
      </c>
    </row>
    <row r="106" spans="1:8" ht="13.5" thickBot="1" x14ac:dyDescent="0.25">
      <c r="A106" s="617"/>
      <c r="B106" s="110" t="s">
        <v>157</v>
      </c>
      <c r="C106" s="603"/>
      <c r="D106" s="603"/>
      <c r="E106" s="603"/>
      <c r="F106" s="603"/>
      <c r="G106" s="603"/>
      <c r="H106" s="603"/>
    </row>
    <row r="107" spans="1:8" ht="64.5" thickBot="1" x14ac:dyDescent="0.25">
      <c r="A107" s="125">
        <v>37</v>
      </c>
      <c r="B107" s="78" t="s">
        <v>158</v>
      </c>
      <c r="C107" s="112">
        <f t="shared" ref="C107:G110" si="15">C101+C95+C89+C83+C77+C71+C65</f>
        <v>6907494.080000001</v>
      </c>
      <c r="D107" s="112">
        <f t="shared" si="15"/>
        <v>0</v>
      </c>
      <c r="E107" s="112">
        <f t="shared" si="15"/>
        <v>0</v>
      </c>
      <c r="F107" s="112">
        <f t="shared" si="15"/>
        <v>0</v>
      </c>
      <c r="G107" s="111">
        <f t="shared" si="15"/>
        <v>0</v>
      </c>
      <c r="H107" s="111">
        <f>SUM(C107:G107)</f>
        <v>6907494.080000001</v>
      </c>
    </row>
    <row r="108" spans="1:8" ht="90" hidden="1" thickBot="1" x14ac:dyDescent="0.25">
      <c r="A108" s="125">
        <v>38</v>
      </c>
      <c r="B108" s="78" t="s">
        <v>159</v>
      </c>
      <c r="C108" s="112">
        <f t="shared" si="15"/>
        <v>0</v>
      </c>
      <c r="D108" s="112">
        <f t="shared" si="15"/>
        <v>0</v>
      </c>
      <c r="E108" s="112">
        <f t="shared" si="15"/>
        <v>0</v>
      </c>
      <c r="F108" s="112">
        <f t="shared" si="15"/>
        <v>0</v>
      </c>
      <c r="G108" s="112">
        <f t="shared" si="15"/>
        <v>0</v>
      </c>
      <c r="H108" s="112">
        <f>SUM(C108:G108)</f>
        <v>0</v>
      </c>
    </row>
    <row r="109" spans="1:8" ht="90" hidden="1" thickBot="1" x14ac:dyDescent="0.25">
      <c r="A109" s="125">
        <v>39</v>
      </c>
      <c r="B109" s="78" t="s">
        <v>160</v>
      </c>
      <c r="C109" s="112">
        <f t="shared" si="15"/>
        <v>0</v>
      </c>
      <c r="D109" s="112">
        <f t="shared" si="15"/>
        <v>0</v>
      </c>
      <c r="E109" s="112">
        <f t="shared" si="15"/>
        <v>0</v>
      </c>
      <c r="F109" s="112">
        <f t="shared" si="15"/>
        <v>0</v>
      </c>
      <c r="G109" s="112">
        <f t="shared" si="15"/>
        <v>0</v>
      </c>
      <c r="H109" s="112">
        <f>SUM(C109:G109)</f>
        <v>0</v>
      </c>
    </row>
    <row r="110" spans="1:8" ht="39" hidden="1" thickBot="1" x14ac:dyDescent="0.25">
      <c r="A110" s="125">
        <v>40</v>
      </c>
      <c r="B110" s="78" t="s">
        <v>161</v>
      </c>
      <c r="C110" s="112">
        <f t="shared" si="15"/>
        <v>0</v>
      </c>
      <c r="D110" s="112">
        <f t="shared" si="15"/>
        <v>0</v>
      </c>
      <c r="E110" s="112">
        <f t="shared" si="15"/>
        <v>0</v>
      </c>
      <c r="F110" s="112">
        <f t="shared" si="15"/>
        <v>0</v>
      </c>
      <c r="G110" s="112">
        <f t="shared" si="15"/>
        <v>0</v>
      </c>
      <c r="H110" s="112">
        <f>SUM(C110:G110)</f>
        <v>0</v>
      </c>
    </row>
    <row r="111" spans="1:8" x14ac:dyDescent="0.2">
      <c r="A111" s="135"/>
      <c r="G111" s="99">
        <f>G105-'12.1'!F15</f>
        <v>0</v>
      </c>
    </row>
  </sheetData>
  <mergeCells count="119">
    <mergeCell ref="A1:H1"/>
    <mergeCell ref="A2:H2"/>
    <mergeCell ref="A3:H3"/>
    <mergeCell ref="A4:H4"/>
    <mergeCell ref="A5:H5"/>
    <mergeCell ref="A75:A76"/>
    <mergeCell ref="C75:C76"/>
    <mergeCell ref="D75:D76"/>
    <mergeCell ref="E75:E76"/>
    <mergeCell ref="F75:F76"/>
    <mergeCell ref="H34:H35"/>
    <mergeCell ref="A28:A29"/>
    <mergeCell ref="C28:C29"/>
    <mergeCell ref="D28:D29"/>
    <mergeCell ref="E28:E29"/>
    <mergeCell ref="F28:F29"/>
    <mergeCell ref="G28:G29"/>
    <mergeCell ref="H28:H29"/>
    <mergeCell ref="G75:G76"/>
    <mergeCell ref="H75:H76"/>
    <mergeCell ref="D34:D35"/>
    <mergeCell ref="E34:E35"/>
    <mergeCell ref="F34:F35"/>
    <mergeCell ref="G34:G35"/>
    <mergeCell ref="F16:F17"/>
    <mergeCell ref="G16:G17"/>
    <mergeCell ref="H10:H11"/>
    <mergeCell ref="A22:A23"/>
    <mergeCell ref="C22:C23"/>
    <mergeCell ref="D22:D23"/>
    <mergeCell ref="E22:E23"/>
    <mergeCell ref="F22:F23"/>
    <mergeCell ref="G22:G23"/>
    <mergeCell ref="H22:H23"/>
    <mergeCell ref="A10:A11"/>
    <mergeCell ref="C10:C11"/>
    <mergeCell ref="H16:H17"/>
    <mergeCell ref="D87:D88"/>
    <mergeCell ref="E87:E88"/>
    <mergeCell ref="F87:F88"/>
    <mergeCell ref="G87:G88"/>
    <mergeCell ref="A59:H59"/>
    <mergeCell ref="A63:A64"/>
    <mergeCell ref="C63:C64"/>
    <mergeCell ref="D63:D64"/>
    <mergeCell ref="E63:E64"/>
    <mergeCell ref="F63:F64"/>
    <mergeCell ref="G63:G64"/>
    <mergeCell ref="H63:H64"/>
    <mergeCell ref="A81:A82"/>
    <mergeCell ref="C81:C82"/>
    <mergeCell ref="D81:D82"/>
    <mergeCell ref="H87:H88"/>
    <mergeCell ref="H69:H70"/>
    <mergeCell ref="A6:H6"/>
    <mergeCell ref="H52:H53"/>
    <mergeCell ref="H40:H41"/>
    <mergeCell ref="A46:A47"/>
    <mergeCell ref="C46:C47"/>
    <mergeCell ref="D46:D47"/>
    <mergeCell ref="E81:E82"/>
    <mergeCell ref="F81:F82"/>
    <mergeCell ref="G81:G82"/>
    <mergeCell ref="H81:H82"/>
    <mergeCell ref="A52:A53"/>
    <mergeCell ref="C52:C53"/>
    <mergeCell ref="D52:D53"/>
    <mergeCell ref="E52:E53"/>
    <mergeCell ref="F52:F53"/>
    <mergeCell ref="G52:G53"/>
    <mergeCell ref="D10:D11"/>
    <mergeCell ref="E10:E11"/>
    <mergeCell ref="F10:F11"/>
    <mergeCell ref="G10:G11"/>
    <mergeCell ref="C16:C17"/>
    <mergeCell ref="A16:A17"/>
    <mergeCell ref="D16:D17"/>
    <mergeCell ref="E16:E17"/>
    <mergeCell ref="A40:A41"/>
    <mergeCell ref="C40:C41"/>
    <mergeCell ref="D40:D41"/>
    <mergeCell ref="E40:E41"/>
    <mergeCell ref="F40:F41"/>
    <mergeCell ref="G40:G41"/>
    <mergeCell ref="A69:A70"/>
    <mergeCell ref="C69:C70"/>
    <mergeCell ref="A34:A35"/>
    <mergeCell ref="C34:C35"/>
    <mergeCell ref="D69:D70"/>
    <mergeCell ref="E69:E70"/>
    <mergeCell ref="F69:F70"/>
    <mergeCell ref="G69:G70"/>
    <mergeCell ref="E46:E47"/>
    <mergeCell ref="F46:F47"/>
    <mergeCell ref="G46:G47"/>
    <mergeCell ref="H46:H47"/>
    <mergeCell ref="A105:A106"/>
    <mergeCell ref="C105:C106"/>
    <mergeCell ref="E105:E106"/>
    <mergeCell ref="F105:F106"/>
    <mergeCell ref="G105:G106"/>
    <mergeCell ref="H105:H106"/>
    <mergeCell ref="D105:D106"/>
    <mergeCell ref="H93:H94"/>
    <mergeCell ref="A99:A100"/>
    <mergeCell ref="C99:C100"/>
    <mergeCell ref="D99:D100"/>
    <mergeCell ref="E99:E100"/>
    <mergeCell ref="F99:F100"/>
    <mergeCell ref="G99:G100"/>
    <mergeCell ref="H99:H100"/>
    <mergeCell ref="A93:A94"/>
    <mergeCell ref="C93:C94"/>
    <mergeCell ref="D93:D94"/>
    <mergeCell ref="E93:E94"/>
    <mergeCell ref="F93:F94"/>
    <mergeCell ref="G93:G94"/>
    <mergeCell ref="A87:A88"/>
    <mergeCell ref="C87:C88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1"/>
  <sheetViews>
    <sheetView topLeftCell="A69" workbookViewId="0">
      <selection activeCell="C105" sqref="C105:C106"/>
    </sheetView>
  </sheetViews>
  <sheetFormatPr defaultRowHeight="12.75" x14ac:dyDescent="0.2"/>
  <cols>
    <col min="1" max="1" width="5" style="60" customWidth="1"/>
    <col min="2" max="2" width="18.7109375" style="60" customWidth="1"/>
    <col min="3" max="4" width="12.140625" style="60" customWidth="1"/>
    <col min="5" max="5" width="13.140625" style="60" customWidth="1"/>
    <col min="6" max="6" width="12.28515625" style="60" customWidth="1"/>
    <col min="7" max="8" width="13.85546875" style="60" customWidth="1"/>
    <col min="9" max="16384" width="9.140625" style="60"/>
  </cols>
  <sheetData>
    <row r="1" spans="1:8" ht="14.25" x14ac:dyDescent="0.2">
      <c r="A1" s="573" t="s">
        <v>140</v>
      </c>
      <c r="B1" s="573"/>
      <c r="C1" s="573"/>
      <c r="D1" s="573"/>
      <c r="E1" s="573"/>
      <c r="F1" s="573"/>
      <c r="G1" s="573"/>
      <c r="H1" s="573"/>
    </row>
    <row r="2" spans="1:8" ht="14.25" x14ac:dyDescent="0.2">
      <c r="A2" s="573" t="s">
        <v>141</v>
      </c>
      <c r="B2" s="573"/>
      <c r="C2" s="573"/>
      <c r="D2" s="573"/>
      <c r="E2" s="573"/>
      <c r="F2" s="573"/>
      <c r="G2" s="573"/>
      <c r="H2" s="573"/>
    </row>
    <row r="3" spans="1:8" ht="14.25" x14ac:dyDescent="0.2">
      <c r="A3" s="573" t="str">
        <f>'5.1'!A3:H3</f>
        <v>по состоянию на 30.06.2025</v>
      </c>
      <c r="B3" s="573"/>
      <c r="C3" s="573"/>
      <c r="D3" s="573"/>
      <c r="E3" s="573"/>
      <c r="F3" s="573"/>
      <c r="G3" s="573"/>
      <c r="H3" s="573"/>
    </row>
    <row r="4" spans="1:8" ht="14.25" x14ac:dyDescent="0.2">
      <c r="A4" s="573" t="s">
        <v>166</v>
      </c>
      <c r="B4" s="573"/>
      <c r="C4" s="573"/>
      <c r="D4" s="573"/>
      <c r="E4" s="573"/>
      <c r="F4" s="573"/>
      <c r="G4" s="573"/>
      <c r="H4" s="573"/>
    </row>
    <row r="5" spans="1:8" ht="14.25" x14ac:dyDescent="0.2">
      <c r="A5" s="573" t="s">
        <v>354</v>
      </c>
      <c r="B5" s="573"/>
      <c r="C5" s="573"/>
      <c r="D5" s="573"/>
      <c r="E5" s="573"/>
      <c r="F5" s="573"/>
      <c r="G5" s="573"/>
      <c r="H5" s="573"/>
    </row>
    <row r="6" spans="1:8" x14ac:dyDescent="0.2">
      <c r="A6" s="618" t="s">
        <v>1078</v>
      </c>
      <c r="B6" s="618"/>
      <c r="C6" s="618"/>
      <c r="D6" s="618"/>
      <c r="E6" s="618"/>
      <c r="F6" s="618"/>
      <c r="G6" s="618"/>
      <c r="H6" s="618"/>
    </row>
    <row r="7" spans="1:8" ht="13.5" thickBot="1" x14ac:dyDescent="0.25">
      <c r="A7" s="74"/>
      <c r="H7" s="74" t="s">
        <v>177</v>
      </c>
    </row>
    <row r="8" spans="1:8" ht="115.5" thickBot="1" x14ac:dyDescent="0.25">
      <c r="A8" s="290" t="s">
        <v>1</v>
      </c>
      <c r="B8" s="291" t="s">
        <v>3</v>
      </c>
      <c r="C8" s="291" t="s">
        <v>169</v>
      </c>
      <c r="D8" s="291" t="s">
        <v>170</v>
      </c>
      <c r="E8" s="291" t="s">
        <v>171</v>
      </c>
      <c r="F8" s="291" t="s">
        <v>172</v>
      </c>
      <c r="G8" s="291" t="s">
        <v>173</v>
      </c>
      <c r="H8" s="291" t="s">
        <v>151</v>
      </c>
    </row>
    <row r="9" spans="1:8" ht="13.5" thickBot="1" x14ac:dyDescent="0.25">
      <c r="A9" s="292">
        <v>1</v>
      </c>
      <c r="B9" s="293">
        <v>2</v>
      </c>
      <c r="C9" s="293">
        <v>3</v>
      </c>
      <c r="D9" s="293">
        <v>4</v>
      </c>
      <c r="E9" s="293">
        <v>5</v>
      </c>
      <c r="F9" s="293">
        <v>6</v>
      </c>
      <c r="G9" s="293">
        <v>7</v>
      </c>
      <c r="H9" s="293">
        <v>8</v>
      </c>
    </row>
    <row r="10" spans="1:8" ht="51" x14ac:dyDescent="0.2">
      <c r="A10" s="616">
        <v>1</v>
      </c>
      <c r="B10" s="109" t="s">
        <v>178</v>
      </c>
      <c r="C10" s="602">
        <v>3136862</v>
      </c>
      <c r="D10" s="602">
        <v>0</v>
      </c>
      <c r="E10" s="602">
        <v>0</v>
      </c>
      <c r="F10" s="602">
        <v>0</v>
      </c>
      <c r="G10" s="602">
        <v>0</v>
      </c>
      <c r="H10" s="602">
        <v>3136862</v>
      </c>
    </row>
    <row r="11" spans="1:8" ht="13.5" thickBot="1" x14ac:dyDescent="0.25">
      <c r="A11" s="617"/>
      <c r="B11" s="110" t="s">
        <v>157</v>
      </c>
      <c r="C11" s="603"/>
      <c r="D11" s="603"/>
      <c r="E11" s="603"/>
      <c r="F11" s="603"/>
      <c r="G11" s="603"/>
      <c r="H11" s="603"/>
    </row>
    <row r="12" spans="1:8" ht="51.75" thickBot="1" x14ac:dyDescent="0.25">
      <c r="A12" s="125">
        <v>2</v>
      </c>
      <c r="B12" s="78" t="s">
        <v>158</v>
      </c>
      <c r="C12" s="112">
        <v>3136862</v>
      </c>
      <c r="D12" s="112">
        <v>0</v>
      </c>
      <c r="E12" s="112">
        <v>0</v>
      </c>
      <c r="F12" s="112">
        <v>0</v>
      </c>
      <c r="G12" s="111">
        <v>0</v>
      </c>
      <c r="H12" s="111">
        <v>3136862</v>
      </c>
    </row>
    <row r="13" spans="1:8" ht="77.25" hidden="1" thickBot="1" x14ac:dyDescent="0.25">
      <c r="A13" s="125">
        <v>3</v>
      </c>
      <c r="B13" s="78" t="s">
        <v>159</v>
      </c>
      <c r="C13" s="112">
        <v>0</v>
      </c>
      <c r="D13" s="112">
        <v>0</v>
      </c>
      <c r="E13" s="112">
        <v>0</v>
      </c>
      <c r="F13" s="112">
        <v>0</v>
      </c>
      <c r="G13" s="112">
        <v>0</v>
      </c>
      <c r="H13" s="112">
        <v>0</v>
      </c>
    </row>
    <row r="14" spans="1:8" ht="90" hidden="1" thickBot="1" x14ac:dyDescent="0.25">
      <c r="A14" s="125">
        <v>4</v>
      </c>
      <c r="B14" s="78" t="s">
        <v>160</v>
      </c>
      <c r="C14" s="112">
        <v>0</v>
      </c>
      <c r="D14" s="112">
        <v>0</v>
      </c>
      <c r="E14" s="112">
        <v>0</v>
      </c>
      <c r="F14" s="112">
        <v>0</v>
      </c>
      <c r="G14" s="112">
        <v>0</v>
      </c>
      <c r="H14" s="112">
        <v>0</v>
      </c>
    </row>
    <row r="15" spans="1:8" ht="39" hidden="1" thickBot="1" x14ac:dyDescent="0.25">
      <c r="A15" s="125">
        <v>5</v>
      </c>
      <c r="B15" s="78" t="s">
        <v>161</v>
      </c>
      <c r="C15" s="112">
        <v>0</v>
      </c>
      <c r="D15" s="112">
        <v>0</v>
      </c>
      <c r="E15" s="112">
        <v>0</v>
      </c>
      <c r="F15" s="112">
        <v>0</v>
      </c>
      <c r="G15" s="112">
        <v>0</v>
      </c>
      <c r="H15" s="112">
        <v>0</v>
      </c>
    </row>
    <row r="16" spans="1:8" ht="38.25" x14ac:dyDescent="0.2">
      <c r="A16" s="600">
        <v>6</v>
      </c>
      <c r="B16" s="132" t="s">
        <v>409</v>
      </c>
      <c r="C16" s="602">
        <v>1469079</v>
      </c>
      <c r="D16" s="602">
        <v>0</v>
      </c>
      <c r="E16" s="602">
        <v>0</v>
      </c>
      <c r="F16" s="602">
        <v>0</v>
      </c>
      <c r="G16" s="602">
        <v>0</v>
      </c>
      <c r="H16" s="602">
        <v>1469079</v>
      </c>
    </row>
    <row r="17" spans="1:8" ht="13.5" thickBot="1" x14ac:dyDescent="0.25">
      <c r="A17" s="601"/>
      <c r="B17" s="126" t="s">
        <v>157</v>
      </c>
      <c r="C17" s="603"/>
      <c r="D17" s="603"/>
      <c r="E17" s="603"/>
      <c r="F17" s="603"/>
      <c r="G17" s="603"/>
      <c r="H17" s="603"/>
    </row>
    <row r="18" spans="1:8" ht="51.75" thickBot="1" x14ac:dyDescent="0.25">
      <c r="A18" s="125">
        <v>7</v>
      </c>
      <c r="B18" s="78" t="s">
        <v>158</v>
      </c>
      <c r="C18" s="111">
        <v>1469079</v>
      </c>
      <c r="D18" s="112">
        <v>0</v>
      </c>
      <c r="E18" s="112">
        <v>0</v>
      </c>
      <c r="F18" s="112">
        <v>0</v>
      </c>
      <c r="G18" s="111">
        <v>0</v>
      </c>
      <c r="H18" s="111">
        <v>1469079</v>
      </c>
    </row>
    <row r="19" spans="1:8" ht="77.25" hidden="1" thickBot="1" x14ac:dyDescent="0.25">
      <c r="A19" s="125">
        <v>8</v>
      </c>
      <c r="B19" s="78" t="s">
        <v>159</v>
      </c>
      <c r="C19" s="112">
        <v>0</v>
      </c>
      <c r="D19" s="112">
        <v>0</v>
      </c>
      <c r="E19" s="112">
        <v>0</v>
      </c>
      <c r="F19" s="112">
        <v>0</v>
      </c>
      <c r="G19" s="112">
        <v>0</v>
      </c>
      <c r="H19" s="112">
        <v>0</v>
      </c>
    </row>
    <row r="20" spans="1:8" ht="90" hidden="1" thickBot="1" x14ac:dyDescent="0.25">
      <c r="A20" s="125">
        <v>9</v>
      </c>
      <c r="B20" s="78" t="s">
        <v>160</v>
      </c>
      <c r="C20" s="112">
        <v>0</v>
      </c>
      <c r="D20" s="112">
        <v>0</v>
      </c>
      <c r="E20" s="112">
        <v>0</v>
      </c>
      <c r="F20" s="112">
        <v>0</v>
      </c>
      <c r="G20" s="112">
        <v>0</v>
      </c>
      <c r="H20" s="112">
        <v>0</v>
      </c>
    </row>
    <row r="21" spans="1:8" ht="39" hidden="1" thickBot="1" x14ac:dyDescent="0.25">
      <c r="A21" s="125">
        <v>10</v>
      </c>
      <c r="B21" s="78" t="s">
        <v>161</v>
      </c>
      <c r="C21" s="112">
        <v>0</v>
      </c>
      <c r="D21" s="112">
        <v>0</v>
      </c>
      <c r="E21" s="112">
        <v>0</v>
      </c>
      <c r="F21" s="112">
        <v>0</v>
      </c>
      <c r="G21" s="112">
        <v>0</v>
      </c>
      <c r="H21" s="112">
        <v>0</v>
      </c>
    </row>
    <row r="22" spans="1:8" ht="51" x14ac:dyDescent="0.2">
      <c r="A22" s="616">
        <v>11</v>
      </c>
      <c r="B22" s="109" t="s">
        <v>175</v>
      </c>
      <c r="C22" s="602">
        <v>-930</v>
      </c>
      <c r="D22" s="602">
        <v>0</v>
      </c>
      <c r="E22" s="602">
        <v>0</v>
      </c>
      <c r="F22" s="602">
        <v>0</v>
      </c>
      <c r="G22" s="602">
        <v>0</v>
      </c>
      <c r="H22" s="602">
        <v>-930</v>
      </c>
    </row>
    <row r="23" spans="1:8" ht="13.5" thickBot="1" x14ac:dyDescent="0.25">
      <c r="A23" s="617"/>
      <c r="B23" s="110" t="s">
        <v>157</v>
      </c>
      <c r="C23" s="603"/>
      <c r="D23" s="603"/>
      <c r="E23" s="603"/>
      <c r="F23" s="603"/>
      <c r="G23" s="603"/>
      <c r="H23" s="603"/>
    </row>
    <row r="24" spans="1:8" ht="51.75" thickBot="1" x14ac:dyDescent="0.25">
      <c r="A24" s="125">
        <v>12</v>
      </c>
      <c r="B24" s="78" t="s">
        <v>158</v>
      </c>
      <c r="C24" s="111">
        <v>-930</v>
      </c>
      <c r="D24" s="112">
        <v>0</v>
      </c>
      <c r="E24" s="112">
        <v>0</v>
      </c>
      <c r="F24" s="112">
        <v>0</v>
      </c>
      <c r="G24" s="111">
        <v>0</v>
      </c>
      <c r="H24" s="111">
        <v>-930</v>
      </c>
    </row>
    <row r="25" spans="1:8" ht="77.25" hidden="1" thickBot="1" x14ac:dyDescent="0.25">
      <c r="A25" s="125">
        <v>13</v>
      </c>
      <c r="B25" s="78" t="s">
        <v>159</v>
      </c>
      <c r="C25" s="112">
        <v>0</v>
      </c>
      <c r="D25" s="112">
        <v>0</v>
      </c>
      <c r="E25" s="112">
        <v>0</v>
      </c>
      <c r="F25" s="112">
        <v>0</v>
      </c>
      <c r="G25" s="112">
        <v>0</v>
      </c>
      <c r="H25" s="112">
        <v>0</v>
      </c>
    </row>
    <row r="26" spans="1:8" ht="90" hidden="1" thickBot="1" x14ac:dyDescent="0.25">
      <c r="A26" s="125">
        <v>14</v>
      </c>
      <c r="B26" s="78" t="s">
        <v>160</v>
      </c>
      <c r="C26" s="112">
        <v>0</v>
      </c>
      <c r="D26" s="112">
        <v>0</v>
      </c>
      <c r="E26" s="112">
        <v>0</v>
      </c>
      <c r="F26" s="112">
        <v>0</v>
      </c>
      <c r="G26" s="112">
        <v>0</v>
      </c>
      <c r="H26" s="112">
        <v>0</v>
      </c>
    </row>
    <row r="27" spans="1:8" ht="39" hidden="1" thickBot="1" x14ac:dyDescent="0.25">
      <c r="A27" s="125">
        <v>15</v>
      </c>
      <c r="B27" s="78" t="s">
        <v>161</v>
      </c>
      <c r="C27" s="112">
        <v>0</v>
      </c>
      <c r="D27" s="112">
        <v>0</v>
      </c>
      <c r="E27" s="112">
        <v>0</v>
      </c>
      <c r="F27" s="112">
        <v>0</v>
      </c>
      <c r="G27" s="112">
        <v>0</v>
      </c>
      <c r="H27" s="112">
        <v>0</v>
      </c>
    </row>
    <row r="28" spans="1:8" ht="38.25" hidden="1" x14ac:dyDescent="0.2">
      <c r="A28" s="616">
        <v>16</v>
      </c>
      <c r="B28" s="109" t="s">
        <v>176</v>
      </c>
      <c r="C28" s="602">
        <v>0</v>
      </c>
      <c r="D28" s="602">
        <v>0</v>
      </c>
      <c r="E28" s="602">
        <v>0</v>
      </c>
      <c r="F28" s="602">
        <v>0</v>
      </c>
      <c r="G28" s="602">
        <v>0</v>
      </c>
      <c r="H28" s="602">
        <v>0</v>
      </c>
    </row>
    <row r="29" spans="1:8" ht="13.5" hidden="1" thickBot="1" x14ac:dyDescent="0.25">
      <c r="A29" s="617"/>
      <c r="B29" s="110" t="s">
        <v>157</v>
      </c>
      <c r="C29" s="603"/>
      <c r="D29" s="603"/>
      <c r="E29" s="603"/>
      <c r="F29" s="603"/>
      <c r="G29" s="603"/>
      <c r="H29" s="603"/>
    </row>
    <row r="30" spans="1:8" ht="51.75" hidden="1" thickBot="1" x14ac:dyDescent="0.25">
      <c r="A30" s="125">
        <v>17</v>
      </c>
      <c r="B30" s="78" t="s">
        <v>158</v>
      </c>
      <c r="C30" s="112">
        <v>0</v>
      </c>
      <c r="D30" s="112">
        <v>0</v>
      </c>
      <c r="E30" s="112">
        <v>0</v>
      </c>
      <c r="F30" s="112">
        <v>0</v>
      </c>
      <c r="G30" s="112">
        <v>0</v>
      </c>
      <c r="H30" s="112">
        <v>0</v>
      </c>
    </row>
    <row r="31" spans="1:8" ht="77.25" hidden="1" thickBot="1" x14ac:dyDescent="0.25">
      <c r="A31" s="125">
        <v>18</v>
      </c>
      <c r="B31" s="78" t="s">
        <v>159</v>
      </c>
      <c r="C31" s="112">
        <v>0</v>
      </c>
      <c r="D31" s="112">
        <v>0</v>
      </c>
      <c r="E31" s="112">
        <v>0</v>
      </c>
      <c r="F31" s="112">
        <v>0</v>
      </c>
      <c r="G31" s="112">
        <v>0</v>
      </c>
      <c r="H31" s="112">
        <v>0</v>
      </c>
    </row>
    <row r="32" spans="1:8" ht="90" hidden="1" thickBot="1" x14ac:dyDescent="0.25">
      <c r="A32" s="125">
        <v>19</v>
      </c>
      <c r="B32" s="78" t="s">
        <v>160</v>
      </c>
      <c r="C32" s="112">
        <v>0</v>
      </c>
      <c r="D32" s="112">
        <v>0</v>
      </c>
      <c r="E32" s="112">
        <v>0</v>
      </c>
      <c r="F32" s="112">
        <v>0</v>
      </c>
      <c r="G32" s="112">
        <v>0</v>
      </c>
      <c r="H32" s="112">
        <v>0</v>
      </c>
    </row>
    <row r="33" spans="1:8" ht="39" hidden="1" thickBot="1" x14ac:dyDescent="0.25">
      <c r="A33" s="125">
        <v>20</v>
      </c>
      <c r="B33" s="78" t="s">
        <v>161</v>
      </c>
      <c r="C33" s="112">
        <v>0</v>
      </c>
      <c r="D33" s="112">
        <v>0</v>
      </c>
      <c r="E33" s="112">
        <v>0</v>
      </c>
      <c r="F33" s="112">
        <v>0</v>
      </c>
      <c r="G33" s="112">
        <v>0</v>
      </c>
      <c r="H33" s="112">
        <v>0</v>
      </c>
    </row>
    <row r="34" spans="1:8" ht="89.25" hidden="1" x14ac:dyDescent="0.2">
      <c r="A34" s="616">
        <v>21</v>
      </c>
      <c r="B34" s="109" t="s">
        <v>162</v>
      </c>
      <c r="C34" s="602">
        <v>0</v>
      </c>
      <c r="D34" s="602">
        <v>0</v>
      </c>
      <c r="E34" s="602">
        <v>0</v>
      </c>
      <c r="F34" s="602">
        <v>0</v>
      </c>
      <c r="G34" s="602">
        <v>0</v>
      </c>
      <c r="H34" s="602">
        <v>0</v>
      </c>
    </row>
    <row r="35" spans="1:8" ht="13.5" hidden="1" thickBot="1" x14ac:dyDescent="0.25">
      <c r="A35" s="617"/>
      <c r="B35" s="110" t="s">
        <v>157</v>
      </c>
      <c r="C35" s="603"/>
      <c r="D35" s="603"/>
      <c r="E35" s="603"/>
      <c r="F35" s="603"/>
      <c r="G35" s="603"/>
      <c r="H35" s="603"/>
    </row>
    <row r="36" spans="1:8" ht="51.75" hidden="1" thickBot="1" x14ac:dyDescent="0.25">
      <c r="A36" s="125">
        <v>22</v>
      </c>
      <c r="B36" s="78" t="s">
        <v>158</v>
      </c>
      <c r="C36" s="112">
        <v>0</v>
      </c>
      <c r="D36" s="112">
        <v>0</v>
      </c>
      <c r="E36" s="112">
        <v>0</v>
      </c>
      <c r="F36" s="112">
        <v>0</v>
      </c>
      <c r="G36" s="112">
        <v>0</v>
      </c>
      <c r="H36" s="112">
        <v>0</v>
      </c>
    </row>
    <row r="37" spans="1:8" ht="77.25" hidden="1" thickBot="1" x14ac:dyDescent="0.25">
      <c r="A37" s="125">
        <v>23</v>
      </c>
      <c r="B37" s="78" t="s">
        <v>159</v>
      </c>
      <c r="C37" s="112">
        <v>0</v>
      </c>
      <c r="D37" s="112">
        <v>0</v>
      </c>
      <c r="E37" s="112">
        <v>0</v>
      </c>
      <c r="F37" s="112">
        <v>0</v>
      </c>
      <c r="G37" s="112">
        <v>0</v>
      </c>
      <c r="H37" s="112">
        <v>0</v>
      </c>
    </row>
    <row r="38" spans="1:8" ht="90" hidden="1" thickBot="1" x14ac:dyDescent="0.25">
      <c r="A38" s="125">
        <v>24</v>
      </c>
      <c r="B38" s="78" t="s">
        <v>160</v>
      </c>
      <c r="C38" s="112">
        <v>0</v>
      </c>
      <c r="D38" s="112">
        <v>0</v>
      </c>
      <c r="E38" s="112">
        <v>0</v>
      </c>
      <c r="F38" s="112">
        <v>0</v>
      </c>
      <c r="G38" s="112">
        <v>0</v>
      </c>
      <c r="H38" s="112">
        <v>0</v>
      </c>
    </row>
    <row r="39" spans="1:8" ht="39" hidden="1" thickBot="1" x14ac:dyDescent="0.25">
      <c r="A39" s="125">
        <v>25</v>
      </c>
      <c r="B39" s="78" t="s">
        <v>161</v>
      </c>
      <c r="C39" s="112">
        <v>0</v>
      </c>
      <c r="D39" s="112">
        <v>0</v>
      </c>
      <c r="E39" s="112">
        <v>0</v>
      </c>
      <c r="F39" s="112">
        <v>0</v>
      </c>
      <c r="G39" s="112">
        <v>0</v>
      </c>
      <c r="H39" s="112">
        <v>0</v>
      </c>
    </row>
    <row r="40" spans="1:8" ht="51" hidden="1" x14ac:dyDescent="0.2">
      <c r="A40" s="616">
        <v>26</v>
      </c>
      <c r="B40" s="109" t="s">
        <v>163</v>
      </c>
      <c r="C40" s="602">
        <v>0</v>
      </c>
      <c r="D40" s="602">
        <v>0</v>
      </c>
      <c r="E40" s="602">
        <v>0</v>
      </c>
      <c r="F40" s="602">
        <v>0</v>
      </c>
      <c r="G40" s="602">
        <v>0</v>
      </c>
      <c r="H40" s="602">
        <v>0</v>
      </c>
    </row>
    <row r="41" spans="1:8" ht="13.5" hidden="1" thickBot="1" x14ac:dyDescent="0.25">
      <c r="A41" s="617"/>
      <c r="B41" s="110" t="s">
        <v>157</v>
      </c>
      <c r="C41" s="603"/>
      <c r="D41" s="603"/>
      <c r="E41" s="603"/>
      <c r="F41" s="603"/>
      <c r="G41" s="603"/>
      <c r="H41" s="603"/>
    </row>
    <row r="42" spans="1:8" ht="51.75" hidden="1" thickBot="1" x14ac:dyDescent="0.25">
      <c r="A42" s="125">
        <v>27</v>
      </c>
      <c r="B42" s="78" t="s">
        <v>158</v>
      </c>
      <c r="C42" s="112">
        <v>0</v>
      </c>
      <c r="D42" s="112">
        <v>0</v>
      </c>
      <c r="E42" s="112">
        <v>0</v>
      </c>
      <c r="F42" s="112">
        <v>0</v>
      </c>
      <c r="G42" s="112">
        <v>0</v>
      </c>
      <c r="H42" s="112">
        <v>0</v>
      </c>
    </row>
    <row r="43" spans="1:8" ht="77.25" hidden="1" thickBot="1" x14ac:dyDescent="0.25">
      <c r="A43" s="125">
        <v>28</v>
      </c>
      <c r="B43" s="78" t="s">
        <v>159</v>
      </c>
      <c r="C43" s="112">
        <v>0</v>
      </c>
      <c r="D43" s="112">
        <v>0</v>
      </c>
      <c r="E43" s="112">
        <v>0</v>
      </c>
      <c r="F43" s="112">
        <v>0</v>
      </c>
      <c r="G43" s="112">
        <v>0</v>
      </c>
      <c r="H43" s="112">
        <v>0</v>
      </c>
    </row>
    <row r="44" spans="1:8" ht="90" hidden="1" thickBot="1" x14ac:dyDescent="0.25">
      <c r="A44" s="125">
        <v>29</v>
      </c>
      <c r="B44" s="78" t="s">
        <v>160</v>
      </c>
      <c r="C44" s="112">
        <v>0</v>
      </c>
      <c r="D44" s="112">
        <v>0</v>
      </c>
      <c r="E44" s="112">
        <v>0</v>
      </c>
      <c r="F44" s="112">
        <v>0</v>
      </c>
      <c r="G44" s="112">
        <v>0</v>
      </c>
      <c r="H44" s="112">
        <v>0</v>
      </c>
    </row>
    <row r="45" spans="1:8" ht="39" hidden="1" thickBot="1" x14ac:dyDescent="0.25">
      <c r="A45" s="125">
        <v>30</v>
      </c>
      <c r="B45" s="78" t="s">
        <v>161</v>
      </c>
      <c r="C45" s="112">
        <v>0</v>
      </c>
      <c r="D45" s="112">
        <v>0</v>
      </c>
      <c r="E45" s="112">
        <v>0</v>
      </c>
      <c r="F45" s="112">
        <v>0</v>
      </c>
      <c r="G45" s="112">
        <v>0</v>
      </c>
      <c r="H45" s="112">
        <v>0</v>
      </c>
    </row>
    <row r="46" spans="1:8" hidden="1" x14ac:dyDescent="0.2">
      <c r="A46" s="616">
        <v>31</v>
      </c>
      <c r="B46" s="109" t="s">
        <v>164</v>
      </c>
      <c r="C46" s="602">
        <v>0</v>
      </c>
      <c r="D46" s="602">
        <v>0</v>
      </c>
      <c r="E46" s="602">
        <v>0</v>
      </c>
      <c r="F46" s="602">
        <v>0</v>
      </c>
      <c r="G46" s="602">
        <v>0</v>
      </c>
      <c r="H46" s="602">
        <v>0</v>
      </c>
    </row>
    <row r="47" spans="1:8" ht="13.5" hidden="1" thickBot="1" x14ac:dyDescent="0.25">
      <c r="A47" s="617"/>
      <c r="B47" s="110" t="s">
        <v>157</v>
      </c>
      <c r="C47" s="603"/>
      <c r="D47" s="603"/>
      <c r="E47" s="603"/>
      <c r="F47" s="603"/>
      <c r="G47" s="603"/>
      <c r="H47" s="603"/>
    </row>
    <row r="48" spans="1:8" ht="51.75" hidden="1" thickBot="1" x14ac:dyDescent="0.25">
      <c r="A48" s="125">
        <v>32</v>
      </c>
      <c r="B48" s="78" t="s">
        <v>158</v>
      </c>
      <c r="C48" s="112">
        <v>0</v>
      </c>
      <c r="D48" s="112">
        <v>0</v>
      </c>
      <c r="E48" s="112">
        <v>0</v>
      </c>
      <c r="F48" s="112">
        <v>0</v>
      </c>
      <c r="G48" s="112">
        <v>0</v>
      </c>
      <c r="H48" s="112">
        <v>0</v>
      </c>
    </row>
    <row r="49" spans="1:8" ht="77.25" hidden="1" thickBot="1" x14ac:dyDescent="0.25">
      <c r="A49" s="125">
        <v>33</v>
      </c>
      <c r="B49" s="78" t="s">
        <v>159</v>
      </c>
      <c r="C49" s="112">
        <v>0</v>
      </c>
      <c r="D49" s="112">
        <v>0</v>
      </c>
      <c r="E49" s="112">
        <v>0</v>
      </c>
      <c r="F49" s="112">
        <v>0</v>
      </c>
      <c r="G49" s="112">
        <v>0</v>
      </c>
      <c r="H49" s="112">
        <v>0</v>
      </c>
    </row>
    <row r="50" spans="1:8" ht="90" hidden="1" thickBot="1" x14ac:dyDescent="0.25">
      <c r="A50" s="125">
        <v>34</v>
      </c>
      <c r="B50" s="78" t="s">
        <v>160</v>
      </c>
      <c r="C50" s="112">
        <v>0</v>
      </c>
      <c r="D50" s="112">
        <v>0</v>
      </c>
      <c r="E50" s="112">
        <v>0</v>
      </c>
      <c r="F50" s="112">
        <v>0</v>
      </c>
      <c r="G50" s="112">
        <v>0</v>
      </c>
      <c r="H50" s="112">
        <v>0</v>
      </c>
    </row>
    <row r="51" spans="1:8" ht="39" hidden="1" thickBot="1" x14ac:dyDescent="0.25">
      <c r="A51" s="125">
        <v>35</v>
      </c>
      <c r="B51" s="78" t="s">
        <v>161</v>
      </c>
      <c r="C51" s="112">
        <v>0</v>
      </c>
      <c r="D51" s="112">
        <v>0</v>
      </c>
      <c r="E51" s="112">
        <v>0</v>
      </c>
      <c r="F51" s="112">
        <v>0</v>
      </c>
      <c r="G51" s="112">
        <v>0</v>
      </c>
      <c r="H51" s="112">
        <v>0</v>
      </c>
    </row>
    <row r="52" spans="1:8" ht="51" x14ac:dyDescent="0.2">
      <c r="A52" s="616">
        <v>36</v>
      </c>
      <c r="B52" s="109" t="s">
        <v>179</v>
      </c>
      <c r="C52" s="602">
        <v>4605011</v>
      </c>
      <c r="D52" s="602">
        <v>0</v>
      </c>
      <c r="E52" s="602">
        <v>0</v>
      </c>
      <c r="F52" s="602">
        <v>0</v>
      </c>
      <c r="G52" s="602">
        <v>0</v>
      </c>
      <c r="H52" s="602">
        <v>4605011</v>
      </c>
    </row>
    <row r="53" spans="1:8" ht="13.5" thickBot="1" x14ac:dyDescent="0.25">
      <c r="A53" s="617"/>
      <c r="B53" s="110" t="s">
        <v>157</v>
      </c>
      <c r="C53" s="603"/>
      <c r="D53" s="603"/>
      <c r="E53" s="603"/>
      <c r="F53" s="603"/>
      <c r="G53" s="603"/>
      <c r="H53" s="603"/>
    </row>
    <row r="54" spans="1:8" ht="51.75" thickBot="1" x14ac:dyDescent="0.25">
      <c r="A54" s="125">
        <v>37</v>
      </c>
      <c r="B54" s="78" t="s">
        <v>158</v>
      </c>
      <c r="C54" s="112">
        <v>4605011</v>
      </c>
      <c r="D54" s="112">
        <v>0</v>
      </c>
      <c r="E54" s="112">
        <v>0</v>
      </c>
      <c r="F54" s="112">
        <v>0</v>
      </c>
      <c r="G54" s="111">
        <v>0</v>
      </c>
      <c r="H54" s="111">
        <v>4605011</v>
      </c>
    </row>
    <row r="55" spans="1:8" ht="77.25" hidden="1" thickBot="1" x14ac:dyDescent="0.25">
      <c r="A55" s="125">
        <v>38</v>
      </c>
      <c r="B55" s="78" t="s">
        <v>159</v>
      </c>
      <c r="C55" s="112">
        <f t="shared" ref="C55:G57" si="0">C49+C43+C37+C31+C25+C19+C13</f>
        <v>0</v>
      </c>
      <c r="D55" s="112">
        <f t="shared" si="0"/>
        <v>0</v>
      </c>
      <c r="E55" s="112">
        <f t="shared" si="0"/>
        <v>0</v>
      </c>
      <c r="F55" s="112">
        <f t="shared" si="0"/>
        <v>0</v>
      </c>
      <c r="G55" s="112">
        <f t="shared" si="0"/>
        <v>0</v>
      </c>
      <c r="H55" s="112">
        <f>SUM(C55:G55)</f>
        <v>0</v>
      </c>
    </row>
    <row r="56" spans="1:8" ht="90" hidden="1" thickBot="1" x14ac:dyDescent="0.25">
      <c r="A56" s="125">
        <v>39</v>
      </c>
      <c r="B56" s="78" t="s">
        <v>160</v>
      </c>
      <c r="C56" s="112">
        <f t="shared" si="0"/>
        <v>0</v>
      </c>
      <c r="D56" s="112">
        <f t="shared" si="0"/>
        <v>0</v>
      </c>
      <c r="E56" s="112">
        <f t="shared" si="0"/>
        <v>0</v>
      </c>
      <c r="F56" s="112">
        <f t="shared" si="0"/>
        <v>0</v>
      </c>
      <c r="G56" s="112">
        <f t="shared" si="0"/>
        <v>0</v>
      </c>
      <c r="H56" s="112">
        <f>SUM(C56:G56)</f>
        <v>0</v>
      </c>
    </row>
    <row r="57" spans="1:8" ht="39" hidden="1" thickBot="1" x14ac:dyDescent="0.25">
      <c r="A57" s="125">
        <v>40</v>
      </c>
      <c r="B57" s="78" t="s">
        <v>161</v>
      </c>
      <c r="C57" s="112">
        <f t="shared" si="0"/>
        <v>0</v>
      </c>
      <c r="D57" s="112">
        <f t="shared" si="0"/>
        <v>0</v>
      </c>
      <c r="E57" s="112">
        <f t="shared" si="0"/>
        <v>0</v>
      </c>
      <c r="F57" s="112">
        <f t="shared" si="0"/>
        <v>0</v>
      </c>
      <c r="G57" s="112">
        <f t="shared" si="0"/>
        <v>0</v>
      </c>
      <c r="H57" s="112">
        <f>SUM(C57:G57)</f>
        <v>0</v>
      </c>
    </row>
    <row r="58" spans="1:8" x14ac:dyDescent="0.2">
      <c r="G58" s="99">
        <f>G52-'12.1'!D15</f>
        <v>0</v>
      </c>
    </row>
    <row r="59" spans="1:8" x14ac:dyDescent="0.2">
      <c r="A59" s="606" t="s">
        <v>359</v>
      </c>
      <c r="B59" s="606"/>
      <c r="C59" s="606"/>
      <c r="D59" s="606"/>
      <c r="E59" s="606"/>
      <c r="F59" s="606"/>
      <c r="G59" s="606"/>
      <c r="H59" s="606"/>
    </row>
    <row r="60" spans="1:8" ht="13.5" thickBot="1" x14ac:dyDescent="0.25">
      <c r="A60" s="74"/>
      <c r="H60" s="74" t="s">
        <v>177</v>
      </c>
    </row>
    <row r="61" spans="1:8" ht="115.5" thickBot="1" x14ac:dyDescent="0.25">
      <c r="A61" s="290" t="s">
        <v>1</v>
      </c>
      <c r="B61" s="291" t="s">
        <v>3</v>
      </c>
      <c r="C61" s="291" t="s">
        <v>169</v>
      </c>
      <c r="D61" s="291" t="s">
        <v>170</v>
      </c>
      <c r="E61" s="291" t="s">
        <v>171</v>
      </c>
      <c r="F61" s="291" t="s">
        <v>172</v>
      </c>
      <c r="G61" s="291" t="s">
        <v>173</v>
      </c>
      <c r="H61" s="291" t="s">
        <v>151</v>
      </c>
    </row>
    <row r="62" spans="1:8" ht="13.5" thickBot="1" x14ac:dyDescent="0.25">
      <c r="A62" s="292">
        <v>1</v>
      </c>
      <c r="B62" s="293">
        <v>2</v>
      </c>
      <c r="C62" s="293">
        <v>3</v>
      </c>
      <c r="D62" s="293">
        <v>4</v>
      </c>
      <c r="E62" s="293">
        <v>5</v>
      </c>
      <c r="F62" s="293">
        <v>6</v>
      </c>
      <c r="G62" s="293">
        <v>7</v>
      </c>
      <c r="H62" s="293">
        <v>8</v>
      </c>
    </row>
    <row r="63" spans="1:8" ht="51" x14ac:dyDescent="0.2">
      <c r="A63" s="616">
        <v>1</v>
      </c>
      <c r="B63" s="109" t="s">
        <v>178</v>
      </c>
      <c r="C63" s="602">
        <v>802882</v>
      </c>
      <c r="D63" s="602">
        <v>0</v>
      </c>
      <c r="E63" s="602">
        <v>0</v>
      </c>
      <c r="F63" s="602">
        <v>0</v>
      </c>
      <c r="G63" s="602">
        <v>0</v>
      </c>
      <c r="H63" s="602">
        <v>802882</v>
      </c>
    </row>
    <row r="64" spans="1:8" ht="13.5" thickBot="1" x14ac:dyDescent="0.25">
      <c r="A64" s="617"/>
      <c r="B64" s="110" t="s">
        <v>157</v>
      </c>
      <c r="C64" s="603"/>
      <c r="D64" s="603"/>
      <c r="E64" s="603"/>
      <c r="F64" s="603"/>
      <c r="G64" s="603"/>
      <c r="H64" s="603"/>
    </row>
    <row r="65" spans="1:8" ht="51.75" thickBot="1" x14ac:dyDescent="0.25">
      <c r="A65" s="125">
        <v>2</v>
      </c>
      <c r="B65" s="78" t="s">
        <v>158</v>
      </c>
      <c r="C65" s="111">
        <v>802882</v>
      </c>
      <c r="D65" s="112">
        <v>0</v>
      </c>
      <c r="E65" s="112">
        <v>0</v>
      </c>
      <c r="F65" s="112">
        <v>0</v>
      </c>
      <c r="G65" s="111">
        <v>0</v>
      </c>
      <c r="H65" s="111">
        <v>802882</v>
      </c>
    </row>
    <row r="66" spans="1:8" ht="77.25" hidden="1" thickBot="1" x14ac:dyDescent="0.25">
      <c r="A66" s="125">
        <v>3</v>
      </c>
      <c r="B66" s="78" t="s">
        <v>159</v>
      </c>
      <c r="C66" s="112">
        <v>0</v>
      </c>
      <c r="D66" s="112">
        <v>0</v>
      </c>
      <c r="E66" s="112">
        <v>0</v>
      </c>
      <c r="F66" s="112">
        <v>0</v>
      </c>
      <c r="G66" s="112">
        <v>0</v>
      </c>
      <c r="H66" s="112">
        <v>0</v>
      </c>
    </row>
    <row r="67" spans="1:8" ht="90" hidden="1" thickBot="1" x14ac:dyDescent="0.25">
      <c r="A67" s="125">
        <v>4</v>
      </c>
      <c r="B67" s="78" t="s">
        <v>160</v>
      </c>
      <c r="C67" s="112">
        <v>0</v>
      </c>
      <c r="D67" s="112">
        <v>0</v>
      </c>
      <c r="E67" s="112">
        <v>0</v>
      </c>
      <c r="F67" s="112">
        <v>0</v>
      </c>
      <c r="G67" s="112">
        <v>0</v>
      </c>
      <c r="H67" s="112">
        <v>0</v>
      </c>
    </row>
    <row r="68" spans="1:8" ht="39" hidden="1" thickBot="1" x14ac:dyDescent="0.25">
      <c r="A68" s="125">
        <v>5</v>
      </c>
      <c r="B68" s="78" t="s">
        <v>161</v>
      </c>
      <c r="C68" s="112">
        <v>0</v>
      </c>
      <c r="D68" s="112">
        <v>0</v>
      </c>
      <c r="E68" s="112">
        <v>0</v>
      </c>
      <c r="F68" s="112">
        <v>0</v>
      </c>
      <c r="G68" s="112">
        <v>0</v>
      </c>
      <c r="H68" s="112">
        <v>0</v>
      </c>
    </row>
    <row r="69" spans="1:8" ht="38.25" x14ac:dyDescent="0.2">
      <c r="A69" s="600">
        <v>6</v>
      </c>
      <c r="B69" s="132" t="s">
        <v>409</v>
      </c>
      <c r="C69" s="602">
        <v>2869826</v>
      </c>
      <c r="D69" s="602">
        <v>0</v>
      </c>
      <c r="E69" s="602">
        <v>0</v>
      </c>
      <c r="F69" s="602">
        <v>0</v>
      </c>
      <c r="G69" s="602">
        <v>0</v>
      </c>
      <c r="H69" s="602">
        <v>2869826</v>
      </c>
    </row>
    <row r="70" spans="1:8" ht="13.5" thickBot="1" x14ac:dyDescent="0.25">
      <c r="A70" s="601"/>
      <c r="B70" s="126" t="s">
        <v>157</v>
      </c>
      <c r="C70" s="603"/>
      <c r="D70" s="603"/>
      <c r="E70" s="603"/>
      <c r="F70" s="603"/>
      <c r="G70" s="603"/>
      <c r="H70" s="603"/>
    </row>
    <row r="71" spans="1:8" ht="51.75" thickBot="1" x14ac:dyDescent="0.25">
      <c r="A71" s="125">
        <v>7</v>
      </c>
      <c r="B71" s="78" t="s">
        <v>158</v>
      </c>
      <c r="C71" s="111">
        <v>2869826</v>
      </c>
      <c r="D71" s="112">
        <v>0</v>
      </c>
      <c r="E71" s="112">
        <v>0</v>
      </c>
      <c r="F71" s="112">
        <v>0</v>
      </c>
      <c r="G71" s="111">
        <v>0</v>
      </c>
      <c r="H71" s="111">
        <v>2869826</v>
      </c>
    </row>
    <row r="72" spans="1:8" ht="77.25" hidden="1" thickBot="1" x14ac:dyDescent="0.25">
      <c r="A72" s="125">
        <v>8</v>
      </c>
      <c r="B72" s="78" t="s">
        <v>159</v>
      </c>
      <c r="C72" s="112">
        <v>0</v>
      </c>
      <c r="D72" s="112">
        <v>0</v>
      </c>
      <c r="E72" s="112">
        <v>0</v>
      </c>
      <c r="F72" s="112">
        <v>0</v>
      </c>
      <c r="G72" s="112">
        <v>0</v>
      </c>
      <c r="H72" s="112">
        <v>0</v>
      </c>
    </row>
    <row r="73" spans="1:8" ht="90" hidden="1" thickBot="1" x14ac:dyDescent="0.25">
      <c r="A73" s="125">
        <v>9</v>
      </c>
      <c r="B73" s="78" t="s">
        <v>160</v>
      </c>
      <c r="C73" s="112">
        <v>0</v>
      </c>
      <c r="D73" s="112">
        <v>0</v>
      </c>
      <c r="E73" s="112">
        <v>0</v>
      </c>
      <c r="F73" s="112">
        <v>0</v>
      </c>
      <c r="G73" s="112">
        <v>0</v>
      </c>
      <c r="H73" s="112">
        <v>0</v>
      </c>
    </row>
    <row r="74" spans="1:8" ht="39" hidden="1" thickBot="1" x14ac:dyDescent="0.25">
      <c r="A74" s="125">
        <v>10</v>
      </c>
      <c r="B74" s="78" t="s">
        <v>161</v>
      </c>
      <c r="C74" s="112">
        <v>0</v>
      </c>
      <c r="D74" s="112">
        <v>0</v>
      </c>
      <c r="E74" s="112">
        <v>0</v>
      </c>
      <c r="F74" s="112">
        <v>0</v>
      </c>
      <c r="G74" s="112">
        <v>0</v>
      </c>
      <c r="H74" s="112">
        <v>0</v>
      </c>
    </row>
    <row r="75" spans="1:8" ht="51" x14ac:dyDescent="0.2">
      <c r="A75" s="616">
        <v>11</v>
      </c>
      <c r="B75" s="109" t="s">
        <v>175</v>
      </c>
      <c r="C75" s="602">
        <v>-535846</v>
      </c>
      <c r="D75" s="602">
        <v>0</v>
      </c>
      <c r="E75" s="602">
        <v>0</v>
      </c>
      <c r="F75" s="602">
        <v>0</v>
      </c>
      <c r="G75" s="602">
        <v>0</v>
      </c>
      <c r="H75" s="602">
        <v>-535846</v>
      </c>
    </row>
    <row r="76" spans="1:8" ht="13.5" thickBot="1" x14ac:dyDescent="0.25">
      <c r="A76" s="617"/>
      <c r="B76" s="110" t="s">
        <v>157</v>
      </c>
      <c r="C76" s="603"/>
      <c r="D76" s="603"/>
      <c r="E76" s="603"/>
      <c r="F76" s="603"/>
      <c r="G76" s="603"/>
      <c r="H76" s="603"/>
    </row>
    <row r="77" spans="1:8" ht="51.75" thickBot="1" x14ac:dyDescent="0.25">
      <c r="A77" s="125">
        <v>12</v>
      </c>
      <c r="B77" s="78" t="s">
        <v>158</v>
      </c>
      <c r="C77" s="111">
        <v>-535846</v>
      </c>
      <c r="D77" s="112">
        <v>0</v>
      </c>
      <c r="E77" s="112">
        <v>0</v>
      </c>
      <c r="F77" s="112">
        <v>0</v>
      </c>
      <c r="G77" s="111">
        <v>0</v>
      </c>
      <c r="H77" s="111">
        <v>-535846</v>
      </c>
    </row>
    <row r="78" spans="1:8" ht="77.25" hidden="1" thickBot="1" x14ac:dyDescent="0.25">
      <c r="A78" s="125">
        <v>13</v>
      </c>
      <c r="B78" s="78" t="s">
        <v>159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12">
        <v>0</v>
      </c>
    </row>
    <row r="79" spans="1:8" ht="90" hidden="1" thickBot="1" x14ac:dyDescent="0.25">
      <c r="A79" s="125">
        <v>14</v>
      </c>
      <c r="B79" s="78" t="s">
        <v>160</v>
      </c>
      <c r="C79" s="112">
        <v>0</v>
      </c>
      <c r="D79" s="112">
        <v>0</v>
      </c>
      <c r="E79" s="112">
        <v>0</v>
      </c>
      <c r="F79" s="112">
        <v>0</v>
      </c>
      <c r="G79" s="112">
        <v>0</v>
      </c>
      <c r="H79" s="112">
        <v>0</v>
      </c>
    </row>
    <row r="80" spans="1:8" ht="39" hidden="1" thickBot="1" x14ac:dyDescent="0.25">
      <c r="A80" s="125">
        <v>15</v>
      </c>
      <c r="B80" s="78" t="s">
        <v>161</v>
      </c>
      <c r="C80" s="112">
        <v>0</v>
      </c>
      <c r="D80" s="112">
        <v>0</v>
      </c>
      <c r="E80" s="112">
        <v>0</v>
      </c>
      <c r="F80" s="112">
        <v>0</v>
      </c>
      <c r="G80" s="112">
        <v>0</v>
      </c>
      <c r="H80" s="112">
        <v>0</v>
      </c>
    </row>
    <row r="81" spans="1:8" ht="38.25" hidden="1" x14ac:dyDescent="0.2">
      <c r="A81" s="616">
        <v>16</v>
      </c>
      <c r="B81" s="109" t="s">
        <v>176</v>
      </c>
      <c r="C81" s="602">
        <v>0</v>
      </c>
      <c r="D81" s="602">
        <v>0</v>
      </c>
      <c r="E81" s="602">
        <v>0</v>
      </c>
      <c r="F81" s="602">
        <v>0</v>
      </c>
      <c r="G81" s="602">
        <v>0</v>
      </c>
      <c r="H81" s="602">
        <v>0</v>
      </c>
    </row>
    <row r="82" spans="1:8" ht="13.5" hidden="1" thickBot="1" x14ac:dyDescent="0.25">
      <c r="A82" s="617"/>
      <c r="B82" s="110" t="s">
        <v>157</v>
      </c>
      <c r="C82" s="603"/>
      <c r="D82" s="603"/>
      <c r="E82" s="603"/>
      <c r="F82" s="603"/>
      <c r="G82" s="603"/>
      <c r="H82" s="603"/>
    </row>
    <row r="83" spans="1:8" ht="51.75" hidden="1" thickBot="1" x14ac:dyDescent="0.25">
      <c r="A83" s="125">
        <v>17</v>
      </c>
      <c r="B83" s="78" t="s">
        <v>158</v>
      </c>
      <c r="C83" s="112">
        <v>0</v>
      </c>
      <c r="D83" s="112">
        <v>0</v>
      </c>
      <c r="E83" s="112">
        <v>0</v>
      </c>
      <c r="F83" s="112">
        <v>0</v>
      </c>
      <c r="G83" s="112">
        <v>0</v>
      </c>
      <c r="H83" s="112">
        <v>0</v>
      </c>
    </row>
    <row r="84" spans="1:8" ht="77.25" hidden="1" thickBot="1" x14ac:dyDescent="0.25">
      <c r="A84" s="125">
        <v>18</v>
      </c>
      <c r="B84" s="78" t="s">
        <v>159</v>
      </c>
      <c r="C84" s="112">
        <v>0</v>
      </c>
      <c r="D84" s="112">
        <v>0</v>
      </c>
      <c r="E84" s="112">
        <v>0</v>
      </c>
      <c r="F84" s="112">
        <v>0</v>
      </c>
      <c r="G84" s="112">
        <v>0</v>
      </c>
      <c r="H84" s="112">
        <v>0</v>
      </c>
    </row>
    <row r="85" spans="1:8" ht="90" hidden="1" thickBot="1" x14ac:dyDescent="0.25">
      <c r="A85" s="125">
        <v>19</v>
      </c>
      <c r="B85" s="78" t="s">
        <v>160</v>
      </c>
      <c r="C85" s="112">
        <v>0</v>
      </c>
      <c r="D85" s="112">
        <v>0</v>
      </c>
      <c r="E85" s="112">
        <v>0</v>
      </c>
      <c r="F85" s="112">
        <v>0</v>
      </c>
      <c r="G85" s="112">
        <v>0</v>
      </c>
      <c r="H85" s="112">
        <v>0</v>
      </c>
    </row>
    <row r="86" spans="1:8" ht="39" hidden="1" thickBot="1" x14ac:dyDescent="0.25">
      <c r="A86" s="125">
        <v>20</v>
      </c>
      <c r="B86" s="78" t="s">
        <v>161</v>
      </c>
      <c r="C86" s="112">
        <v>0</v>
      </c>
      <c r="D86" s="112">
        <v>0</v>
      </c>
      <c r="E86" s="112">
        <v>0</v>
      </c>
      <c r="F86" s="112">
        <v>0</v>
      </c>
      <c r="G86" s="112">
        <v>0</v>
      </c>
      <c r="H86" s="112">
        <v>0</v>
      </c>
    </row>
    <row r="87" spans="1:8" ht="89.25" hidden="1" x14ac:dyDescent="0.2">
      <c r="A87" s="616">
        <v>21</v>
      </c>
      <c r="B87" s="109" t="s">
        <v>162</v>
      </c>
      <c r="C87" s="602">
        <v>0</v>
      </c>
      <c r="D87" s="602">
        <v>0</v>
      </c>
      <c r="E87" s="602">
        <v>0</v>
      </c>
      <c r="F87" s="602">
        <v>0</v>
      </c>
      <c r="G87" s="602">
        <v>0</v>
      </c>
      <c r="H87" s="602">
        <v>0</v>
      </c>
    </row>
    <row r="88" spans="1:8" ht="13.5" hidden="1" thickBot="1" x14ac:dyDescent="0.25">
      <c r="A88" s="617"/>
      <c r="B88" s="110" t="s">
        <v>157</v>
      </c>
      <c r="C88" s="603"/>
      <c r="D88" s="603"/>
      <c r="E88" s="603"/>
      <c r="F88" s="603"/>
      <c r="G88" s="603"/>
      <c r="H88" s="603"/>
    </row>
    <row r="89" spans="1:8" ht="51.75" hidden="1" thickBot="1" x14ac:dyDescent="0.25">
      <c r="A89" s="125">
        <v>22</v>
      </c>
      <c r="B89" s="78" t="s">
        <v>158</v>
      </c>
      <c r="C89" s="112">
        <v>0</v>
      </c>
      <c r="D89" s="112">
        <v>0</v>
      </c>
      <c r="E89" s="112">
        <v>0</v>
      </c>
      <c r="F89" s="112">
        <v>0</v>
      </c>
      <c r="G89" s="112">
        <v>0</v>
      </c>
      <c r="H89" s="112">
        <v>0</v>
      </c>
    </row>
    <row r="90" spans="1:8" ht="77.25" hidden="1" thickBot="1" x14ac:dyDescent="0.25">
      <c r="A90" s="125">
        <v>23</v>
      </c>
      <c r="B90" s="78" t="s">
        <v>159</v>
      </c>
      <c r="C90" s="112">
        <v>0</v>
      </c>
      <c r="D90" s="112">
        <v>0</v>
      </c>
      <c r="E90" s="112">
        <v>0</v>
      </c>
      <c r="F90" s="112">
        <v>0</v>
      </c>
      <c r="G90" s="112">
        <v>0</v>
      </c>
      <c r="H90" s="112">
        <v>0</v>
      </c>
    </row>
    <row r="91" spans="1:8" ht="90" hidden="1" thickBot="1" x14ac:dyDescent="0.25">
      <c r="A91" s="125">
        <v>24</v>
      </c>
      <c r="B91" s="78" t="s">
        <v>160</v>
      </c>
      <c r="C91" s="112">
        <v>0</v>
      </c>
      <c r="D91" s="112">
        <v>0</v>
      </c>
      <c r="E91" s="112">
        <v>0</v>
      </c>
      <c r="F91" s="112">
        <v>0</v>
      </c>
      <c r="G91" s="112">
        <v>0</v>
      </c>
      <c r="H91" s="112">
        <v>0</v>
      </c>
    </row>
    <row r="92" spans="1:8" ht="39" hidden="1" thickBot="1" x14ac:dyDescent="0.25">
      <c r="A92" s="125">
        <v>25</v>
      </c>
      <c r="B92" s="78" t="s">
        <v>161</v>
      </c>
      <c r="C92" s="112">
        <v>0</v>
      </c>
      <c r="D92" s="112">
        <v>0</v>
      </c>
      <c r="E92" s="112">
        <v>0</v>
      </c>
      <c r="F92" s="112">
        <v>0</v>
      </c>
      <c r="G92" s="112">
        <v>0</v>
      </c>
      <c r="H92" s="112">
        <v>0</v>
      </c>
    </row>
    <row r="93" spans="1:8" ht="51" hidden="1" x14ac:dyDescent="0.2">
      <c r="A93" s="616">
        <v>26</v>
      </c>
      <c r="B93" s="109" t="s">
        <v>163</v>
      </c>
      <c r="C93" s="602">
        <v>0</v>
      </c>
      <c r="D93" s="602">
        <v>0</v>
      </c>
      <c r="E93" s="602">
        <v>0</v>
      </c>
      <c r="F93" s="602">
        <v>0</v>
      </c>
      <c r="G93" s="602">
        <v>0</v>
      </c>
      <c r="H93" s="602">
        <v>0</v>
      </c>
    </row>
    <row r="94" spans="1:8" ht="13.5" hidden="1" thickBot="1" x14ac:dyDescent="0.25">
      <c r="A94" s="617"/>
      <c r="B94" s="110" t="s">
        <v>157</v>
      </c>
      <c r="C94" s="603"/>
      <c r="D94" s="603"/>
      <c r="E94" s="603"/>
      <c r="F94" s="603"/>
      <c r="G94" s="603"/>
      <c r="H94" s="603"/>
    </row>
    <row r="95" spans="1:8" ht="51.75" hidden="1" thickBot="1" x14ac:dyDescent="0.25">
      <c r="A95" s="125">
        <v>27</v>
      </c>
      <c r="B95" s="78" t="s">
        <v>158</v>
      </c>
      <c r="C95" s="112">
        <v>0</v>
      </c>
      <c r="D95" s="112">
        <v>0</v>
      </c>
      <c r="E95" s="112">
        <v>0</v>
      </c>
      <c r="F95" s="112">
        <v>0</v>
      </c>
      <c r="G95" s="112">
        <v>0</v>
      </c>
      <c r="H95" s="112">
        <v>0</v>
      </c>
    </row>
    <row r="96" spans="1:8" ht="77.25" hidden="1" thickBot="1" x14ac:dyDescent="0.25">
      <c r="A96" s="125">
        <v>28</v>
      </c>
      <c r="B96" s="78" t="s">
        <v>159</v>
      </c>
      <c r="C96" s="112">
        <v>0</v>
      </c>
      <c r="D96" s="112">
        <v>0</v>
      </c>
      <c r="E96" s="112">
        <v>0</v>
      </c>
      <c r="F96" s="112">
        <v>0</v>
      </c>
      <c r="G96" s="112">
        <v>0</v>
      </c>
      <c r="H96" s="112">
        <v>0</v>
      </c>
    </row>
    <row r="97" spans="1:8" ht="90" hidden="1" thickBot="1" x14ac:dyDescent="0.25">
      <c r="A97" s="125">
        <v>29</v>
      </c>
      <c r="B97" s="78" t="s">
        <v>160</v>
      </c>
      <c r="C97" s="112">
        <v>0</v>
      </c>
      <c r="D97" s="112">
        <v>0</v>
      </c>
      <c r="E97" s="112">
        <v>0</v>
      </c>
      <c r="F97" s="112">
        <v>0</v>
      </c>
      <c r="G97" s="112">
        <v>0</v>
      </c>
      <c r="H97" s="112">
        <v>0</v>
      </c>
    </row>
    <row r="98" spans="1:8" ht="39" hidden="1" thickBot="1" x14ac:dyDescent="0.25">
      <c r="A98" s="125">
        <v>30</v>
      </c>
      <c r="B98" s="78" t="s">
        <v>161</v>
      </c>
      <c r="C98" s="112">
        <v>0</v>
      </c>
      <c r="D98" s="112">
        <v>0</v>
      </c>
      <c r="E98" s="112">
        <v>0</v>
      </c>
      <c r="F98" s="112">
        <v>0</v>
      </c>
      <c r="G98" s="112">
        <v>0</v>
      </c>
      <c r="H98" s="112">
        <v>0</v>
      </c>
    </row>
    <row r="99" spans="1:8" hidden="1" x14ac:dyDescent="0.2">
      <c r="A99" s="616">
        <v>31</v>
      </c>
      <c r="B99" s="109" t="s">
        <v>164</v>
      </c>
      <c r="C99" s="602">
        <v>0</v>
      </c>
      <c r="D99" s="602">
        <v>0</v>
      </c>
      <c r="E99" s="602">
        <v>0</v>
      </c>
      <c r="F99" s="602">
        <v>0</v>
      </c>
      <c r="G99" s="602">
        <v>0</v>
      </c>
      <c r="H99" s="602">
        <v>0</v>
      </c>
    </row>
    <row r="100" spans="1:8" ht="13.5" hidden="1" thickBot="1" x14ac:dyDescent="0.25">
      <c r="A100" s="617"/>
      <c r="B100" s="110" t="s">
        <v>157</v>
      </c>
      <c r="C100" s="603"/>
      <c r="D100" s="603"/>
      <c r="E100" s="603"/>
      <c r="F100" s="603"/>
      <c r="G100" s="603"/>
      <c r="H100" s="603"/>
    </row>
    <row r="101" spans="1:8" ht="51.75" hidden="1" thickBot="1" x14ac:dyDescent="0.25">
      <c r="A101" s="125">
        <v>32</v>
      </c>
      <c r="B101" s="78" t="s">
        <v>158</v>
      </c>
      <c r="C101" s="112">
        <v>0</v>
      </c>
      <c r="D101" s="112">
        <v>0</v>
      </c>
      <c r="E101" s="112">
        <v>0</v>
      </c>
      <c r="F101" s="112">
        <v>0</v>
      </c>
      <c r="G101" s="112">
        <v>0</v>
      </c>
      <c r="H101" s="112">
        <v>0</v>
      </c>
    </row>
    <row r="102" spans="1:8" ht="77.25" hidden="1" thickBot="1" x14ac:dyDescent="0.25">
      <c r="A102" s="125">
        <v>33</v>
      </c>
      <c r="B102" s="78" t="s">
        <v>159</v>
      </c>
      <c r="C102" s="112">
        <v>0</v>
      </c>
      <c r="D102" s="112">
        <v>0</v>
      </c>
      <c r="E102" s="112">
        <v>0</v>
      </c>
      <c r="F102" s="112">
        <v>0</v>
      </c>
      <c r="G102" s="112">
        <v>0</v>
      </c>
      <c r="H102" s="112">
        <v>0</v>
      </c>
    </row>
    <row r="103" spans="1:8" ht="90" hidden="1" thickBot="1" x14ac:dyDescent="0.25">
      <c r="A103" s="125">
        <v>34</v>
      </c>
      <c r="B103" s="78" t="s">
        <v>160</v>
      </c>
      <c r="C103" s="112">
        <v>0</v>
      </c>
      <c r="D103" s="112">
        <v>0</v>
      </c>
      <c r="E103" s="112">
        <v>0</v>
      </c>
      <c r="F103" s="112">
        <v>0</v>
      </c>
      <c r="G103" s="112">
        <v>0</v>
      </c>
      <c r="H103" s="112">
        <v>0</v>
      </c>
    </row>
    <row r="104" spans="1:8" ht="39" hidden="1" thickBot="1" x14ac:dyDescent="0.25">
      <c r="A104" s="125">
        <v>35</v>
      </c>
      <c r="B104" s="78" t="s">
        <v>161</v>
      </c>
      <c r="C104" s="112">
        <v>0</v>
      </c>
      <c r="D104" s="112">
        <v>0</v>
      </c>
      <c r="E104" s="112">
        <v>0</v>
      </c>
      <c r="F104" s="112">
        <v>0</v>
      </c>
      <c r="G104" s="112">
        <v>0</v>
      </c>
      <c r="H104" s="112">
        <v>0</v>
      </c>
    </row>
    <row r="105" spans="1:8" ht="51" x14ac:dyDescent="0.2">
      <c r="A105" s="616">
        <v>36</v>
      </c>
      <c r="B105" s="109" t="s">
        <v>179</v>
      </c>
      <c r="C105" s="602">
        <v>3136862</v>
      </c>
      <c r="D105" s="602">
        <v>0</v>
      </c>
      <c r="E105" s="602">
        <v>0</v>
      </c>
      <c r="F105" s="602">
        <v>0</v>
      </c>
      <c r="G105" s="602">
        <v>0</v>
      </c>
      <c r="H105" s="602">
        <v>3136862</v>
      </c>
    </row>
    <row r="106" spans="1:8" ht="13.5" thickBot="1" x14ac:dyDescent="0.25">
      <c r="A106" s="617"/>
      <c r="B106" s="110" t="s">
        <v>157</v>
      </c>
      <c r="C106" s="603"/>
      <c r="D106" s="603"/>
      <c r="E106" s="603"/>
      <c r="F106" s="603"/>
      <c r="G106" s="603"/>
      <c r="H106" s="603"/>
    </row>
    <row r="107" spans="1:8" ht="51.75" thickBot="1" x14ac:dyDescent="0.25">
      <c r="A107" s="125">
        <v>37</v>
      </c>
      <c r="B107" s="78" t="s">
        <v>158</v>
      </c>
      <c r="C107" s="112">
        <v>3136862</v>
      </c>
      <c r="D107" s="112">
        <v>0</v>
      </c>
      <c r="E107" s="112">
        <v>0</v>
      </c>
      <c r="F107" s="112">
        <v>0</v>
      </c>
      <c r="G107" s="111">
        <v>0</v>
      </c>
      <c r="H107" s="111">
        <v>3136862</v>
      </c>
    </row>
    <row r="108" spans="1:8" ht="77.25" hidden="1" thickBot="1" x14ac:dyDescent="0.25">
      <c r="A108" s="125">
        <v>38</v>
      </c>
      <c r="B108" s="78" t="s">
        <v>159</v>
      </c>
      <c r="C108" s="112">
        <f t="shared" ref="C108:G110" si="1">C102+C96+C90+C84+C78+C72+C66</f>
        <v>0</v>
      </c>
      <c r="D108" s="112">
        <f t="shared" si="1"/>
        <v>0</v>
      </c>
      <c r="E108" s="112">
        <f t="shared" si="1"/>
        <v>0</v>
      </c>
      <c r="F108" s="112">
        <f t="shared" si="1"/>
        <v>0</v>
      </c>
      <c r="G108" s="112">
        <f t="shared" si="1"/>
        <v>0</v>
      </c>
      <c r="H108" s="112">
        <f>SUM(C108:G108)</f>
        <v>0</v>
      </c>
    </row>
    <row r="109" spans="1:8" ht="90" hidden="1" thickBot="1" x14ac:dyDescent="0.25">
      <c r="A109" s="125">
        <v>39</v>
      </c>
      <c r="B109" s="78" t="s">
        <v>160</v>
      </c>
      <c r="C109" s="112">
        <f t="shared" si="1"/>
        <v>0</v>
      </c>
      <c r="D109" s="112">
        <f t="shared" si="1"/>
        <v>0</v>
      </c>
      <c r="E109" s="112">
        <f t="shared" si="1"/>
        <v>0</v>
      </c>
      <c r="F109" s="112">
        <f t="shared" si="1"/>
        <v>0</v>
      </c>
      <c r="G109" s="112">
        <f t="shared" si="1"/>
        <v>0</v>
      </c>
      <c r="H109" s="112">
        <f>SUM(C109:G109)</f>
        <v>0</v>
      </c>
    </row>
    <row r="110" spans="1:8" ht="39" hidden="1" thickBot="1" x14ac:dyDescent="0.25">
      <c r="A110" s="125">
        <v>40</v>
      </c>
      <c r="B110" s="78" t="s">
        <v>161</v>
      </c>
      <c r="C110" s="112">
        <f t="shared" si="1"/>
        <v>0</v>
      </c>
      <c r="D110" s="112">
        <f t="shared" si="1"/>
        <v>0</v>
      </c>
      <c r="E110" s="112">
        <f t="shared" si="1"/>
        <v>0</v>
      </c>
      <c r="F110" s="112">
        <f t="shared" si="1"/>
        <v>0</v>
      </c>
      <c r="G110" s="112">
        <f t="shared" si="1"/>
        <v>0</v>
      </c>
      <c r="H110" s="112">
        <f>SUM(C110:G110)</f>
        <v>0</v>
      </c>
    </row>
    <row r="111" spans="1:8" x14ac:dyDescent="0.2">
      <c r="G111" s="99">
        <f>G105-'12.1'!G15</f>
        <v>0</v>
      </c>
    </row>
  </sheetData>
  <mergeCells count="119">
    <mergeCell ref="H69:H70"/>
    <mergeCell ref="H28:H29"/>
    <mergeCell ref="A22:A23"/>
    <mergeCell ref="C22:C23"/>
    <mergeCell ref="D22:D23"/>
    <mergeCell ref="E22:E23"/>
    <mergeCell ref="F22:F23"/>
    <mergeCell ref="G22:G23"/>
    <mergeCell ref="D46:D47"/>
    <mergeCell ref="E46:E47"/>
    <mergeCell ref="A69:A70"/>
    <mergeCell ref="C69:C70"/>
    <mergeCell ref="D69:D70"/>
    <mergeCell ref="E69:E70"/>
    <mergeCell ref="F69:F70"/>
    <mergeCell ref="G69:G70"/>
    <mergeCell ref="C40:C41"/>
    <mergeCell ref="D40:D41"/>
    <mergeCell ref="E40:E41"/>
    <mergeCell ref="F40:F41"/>
    <mergeCell ref="G40:G41"/>
    <mergeCell ref="D63:D64"/>
    <mergeCell ref="E63:E64"/>
    <mergeCell ref="F63:F64"/>
    <mergeCell ref="A6:H6"/>
    <mergeCell ref="G10:G11"/>
    <mergeCell ref="H10:H11"/>
    <mergeCell ref="D52:D53"/>
    <mergeCell ref="E52:E53"/>
    <mergeCell ref="F52:F53"/>
    <mergeCell ref="G52:G53"/>
    <mergeCell ref="H52:H53"/>
    <mergeCell ref="A46:A47"/>
    <mergeCell ref="C46:C47"/>
    <mergeCell ref="H16:H17"/>
    <mergeCell ref="A10:A11"/>
    <mergeCell ref="C10:C11"/>
    <mergeCell ref="D10:D11"/>
    <mergeCell ref="E10:E11"/>
    <mergeCell ref="F10:F11"/>
    <mergeCell ref="A16:A17"/>
    <mergeCell ref="C16:C17"/>
    <mergeCell ref="D16:D17"/>
    <mergeCell ref="E16:E17"/>
    <mergeCell ref="F16:F17"/>
    <mergeCell ref="G16:G17"/>
    <mergeCell ref="G63:G64"/>
    <mergeCell ref="H63:H64"/>
    <mergeCell ref="H22:H23"/>
    <mergeCell ref="A28:A29"/>
    <mergeCell ref="C28:C29"/>
    <mergeCell ref="D28:D29"/>
    <mergeCell ref="E28:E29"/>
    <mergeCell ref="F28:F29"/>
    <mergeCell ref="G28:G29"/>
    <mergeCell ref="H40:H41"/>
    <mergeCell ref="A34:A35"/>
    <mergeCell ref="C34:C35"/>
    <mergeCell ref="D34:D35"/>
    <mergeCell ref="E34:E35"/>
    <mergeCell ref="F34:F35"/>
    <mergeCell ref="G34:G35"/>
    <mergeCell ref="F46:F47"/>
    <mergeCell ref="G46:G47"/>
    <mergeCell ref="H46:H47"/>
    <mergeCell ref="H34:H35"/>
    <mergeCell ref="A40:A41"/>
    <mergeCell ref="F105:F106"/>
    <mergeCell ref="G105:G106"/>
    <mergeCell ref="H105:H106"/>
    <mergeCell ref="A99:A100"/>
    <mergeCell ref="C99:C100"/>
    <mergeCell ref="D99:D100"/>
    <mergeCell ref="E99:E100"/>
    <mergeCell ref="F99:F100"/>
    <mergeCell ref="G99:G100"/>
    <mergeCell ref="H99:H100"/>
    <mergeCell ref="A105:A106"/>
    <mergeCell ref="C105:C106"/>
    <mergeCell ref="D105:D106"/>
    <mergeCell ref="E105:E106"/>
    <mergeCell ref="F87:F88"/>
    <mergeCell ref="G87:G88"/>
    <mergeCell ref="H87:H88"/>
    <mergeCell ref="A93:A94"/>
    <mergeCell ref="C93:C94"/>
    <mergeCell ref="D93:D94"/>
    <mergeCell ref="E93:E94"/>
    <mergeCell ref="F93:F94"/>
    <mergeCell ref="G93:G94"/>
    <mergeCell ref="H93:H94"/>
    <mergeCell ref="A87:A88"/>
    <mergeCell ref="C87:C88"/>
    <mergeCell ref="D87:D88"/>
    <mergeCell ref="E87:E88"/>
    <mergeCell ref="A1:H1"/>
    <mergeCell ref="A2:H2"/>
    <mergeCell ref="A3:H3"/>
    <mergeCell ref="A4:H4"/>
    <mergeCell ref="A5:H5"/>
    <mergeCell ref="H75:H76"/>
    <mergeCell ref="A81:A82"/>
    <mergeCell ref="C81:C82"/>
    <mergeCell ref="D81:D82"/>
    <mergeCell ref="E81:E82"/>
    <mergeCell ref="F81:F82"/>
    <mergeCell ref="G81:G82"/>
    <mergeCell ref="H81:H82"/>
    <mergeCell ref="A75:A76"/>
    <mergeCell ref="C75:C76"/>
    <mergeCell ref="D75:D76"/>
    <mergeCell ref="E75:E76"/>
    <mergeCell ref="F75:F76"/>
    <mergeCell ref="G75:G76"/>
    <mergeCell ref="A52:A53"/>
    <mergeCell ref="C52:C53"/>
    <mergeCell ref="A59:H59"/>
    <mergeCell ref="A63:A64"/>
    <mergeCell ref="C63:C64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66"/>
  <sheetViews>
    <sheetView topLeftCell="A49" zoomScale="110" zoomScaleNormal="110" workbookViewId="0">
      <selection activeCell="L63" sqref="L63"/>
    </sheetView>
  </sheetViews>
  <sheetFormatPr defaultRowHeight="12.75" x14ac:dyDescent="0.2"/>
  <cols>
    <col min="1" max="1" width="7.85546875" style="60" customWidth="1"/>
    <col min="2" max="2" width="23" style="60" customWidth="1"/>
    <col min="3" max="3" width="14" style="60" customWidth="1"/>
    <col min="4" max="4" width="12.7109375" style="60" customWidth="1"/>
    <col min="5" max="5" width="13.28515625" style="60" customWidth="1"/>
    <col min="6" max="7" width="13.140625" style="60" customWidth="1"/>
    <col min="8" max="8" width="13.28515625" style="60" customWidth="1"/>
    <col min="9" max="9" width="12.5703125" style="60" customWidth="1"/>
    <col min="10" max="10" width="11.85546875" style="60" customWidth="1"/>
    <col min="11" max="11" width="12.42578125" style="60" customWidth="1"/>
    <col min="12" max="12" width="12.7109375" style="60" customWidth="1"/>
    <col min="13" max="16384" width="9.140625" style="60"/>
  </cols>
  <sheetData>
    <row r="1" spans="1:12" ht="15.75" x14ac:dyDescent="0.2">
      <c r="A1" s="558" t="s">
        <v>140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</row>
    <row r="2" spans="1:12" ht="15.75" x14ac:dyDescent="0.2">
      <c r="A2" s="559" t="s">
        <v>141</v>
      </c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</row>
    <row r="3" spans="1:12" ht="15.75" x14ac:dyDescent="0.2">
      <c r="A3" s="559" t="str">
        <f>'5.1'!A3:H3</f>
        <v>по состоянию на 30.06.2025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  <c r="L3" s="559"/>
    </row>
    <row r="4" spans="1:12" ht="14.25" x14ac:dyDescent="0.2">
      <c r="A4" s="573" t="s">
        <v>1148</v>
      </c>
      <c r="B4" s="573"/>
      <c r="C4" s="573"/>
      <c r="D4" s="573"/>
      <c r="E4" s="573"/>
      <c r="F4" s="573"/>
      <c r="G4" s="573"/>
      <c r="H4" s="573"/>
      <c r="I4" s="573"/>
      <c r="J4" s="573"/>
      <c r="K4" s="573"/>
      <c r="L4" s="573"/>
    </row>
    <row r="5" spans="1:12" ht="14.25" x14ac:dyDescent="0.2">
      <c r="A5" s="573" t="s">
        <v>993</v>
      </c>
      <c r="B5" s="573"/>
      <c r="C5" s="573"/>
      <c r="D5" s="573"/>
      <c r="E5" s="573"/>
      <c r="F5" s="573"/>
      <c r="G5" s="573"/>
      <c r="H5" s="573"/>
      <c r="I5" s="573"/>
      <c r="J5" s="573"/>
      <c r="K5" s="573"/>
      <c r="L5" s="573"/>
    </row>
    <row r="6" spans="1:12" ht="13.5" thickBot="1" x14ac:dyDescent="0.25">
      <c r="L6" s="74" t="s">
        <v>182</v>
      </c>
    </row>
    <row r="7" spans="1:12" ht="30.75" customHeight="1" thickBot="1" x14ac:dyDescent="0.25">
      <c r="A7" s="614" t="s">
        <v>1</v>
      </c>
      <c r="B7" s="614" t="s">
        <v>3</v>
      </c>
      <c r="C7" s="619" t="s">
        <v>413</v>
      </c>
      <c r="D7" s="619"/>
      <c r="E7" s="619"/>
      <c r="F7" s="619"/>
      <c r="G7" s="619" t="s">
        <v>414</v>
      </c>
      <c r="H7" s="619"/>
      <c r="I7" s="619"/>
      <c r="J7" s="619"/>
      <c r="K7" s="619" t="s">
        <v>415</v>
      </c>
      <c r="L7" s="619" t="s">
        <v>151</v>
      </c>
    </row>
    <row r="8" spans="1:12" ht="51.75" thickBot="1" x14ac:dyDescent="0.25">
      <c r="A8" s="615"/>
      <c r="B8" s="615"/>
      <c r="C8" s="309" t="s">
        <v>183</v>
      </c>
      <c r="D8" s="309" t="s">
        <v>184</v>
      </c>
      <c r="E8" s="309" t="s">
        <v>185</v>
      </c>
      <c r="F8" s="309" t="s">
        <v>181</v>
      </c>
      <c r="G8" s="309" t="s">
        <v>183</v>
      </c>
      <c r="H8" s="309" t="s">
        <v>184</v>
      </c>
      <c r="I8" s="309" t="s">
        <v>185</v>
      </c>
      <c r="J8" s="309" t="s">
        <v>181</v>
      </c>
      <c r="K8" s="619"/>
      <c r="L8" s="619"/>
    </row>
    <row r="9" spans="1:12" ht="13.5" thickBot="1" x14ac:dyDescent="0.25">
      <c r="A9" s="290">
        <v>1</v>
      </c>
      <c r="B9" s="295">
        <v>2</v>
      </c>
      <c r="C9" s="295">
        <v>3</v>
      </c>
      <c r="D9" s="295">
        <v>4</v>
      </c>
      <c r="E9" s="295">
        <v>5</v>
      </c>
      <c r="F9" s="295">
        <v>6</v>
      </c>
      <c r="G9" s="295">
        <v>7</v>
      </c>
      <c r="H9" s="295">
        <v>8</v>
      </c>
      <c r="I9" s="295">
        <v>9</v>
      </c>
      <c r="J9" s="295">
        <v>10</v>
      </c>
      <c r="K9" s="295">
        <v>11</v>
      </c>
      <c r="L9" s="295">
        <v>12</v>
      </c>
    </row>
    <row r="10" spans="1:12" ht="39" thickBot="1" x14ac:dyDescent="0.25">
      <c r="A10" s="137">
        <v>1</v>
      </c>
      <c r="B10" s="117" t="s">
        <v>1047</v>
      </c>
      <c r="C10" s="138">
        <v>0</v>
      </c>
      <c r="D10" s="138">
        <v>1724937.5099999998</v>
      </c>
      <c r="E10" s="138">
        <v>0</v>
      </c>
      <c r="F10" s="138">
        <v>0</v>
      </c>
      <c r="G10" s="138">
        <v>28552.630000000005</v>
      </c>
      <c r="H10" s="138">
        <v>0</v>
      </c>
      <c r="I10" s="138">
        <v>0</v>
      </c>
      <c r="J10" s="138">
        <v>0</v>
      </c>
      <c r="K10" s="138">
        <v>0</v>
      </c>
      <c r="L10" s="138">
        <v>1753490.1399999997</v>
      </c>
    </row>
    <row r="11" spans="1:12" ht="39" thickBot="1" x14ac:dyDescent="0.25">
      <c r="A11" s="75">
        <v>2</v>
      </c>
      <c r="B11" s="82" t="s">
        <v>411</v>
      </c>
      <c r="C11" s="139">
        <v>0</v>
      </c>
      <c r="D11" s="140">
        <v>3833194.32</v>
      </c>
      <c r="E11" s="140">
        <v>0</v>
      </c>
      <c r="F11" s="140">
        <v>0</v>
      </c>
      <c r="G11" s="140">
        <v>314078.88</v>
      </c>
      <c r="H11" s="140">
        <v>0</v>
      </c>
      <c r="I11" s="140">
        <v>0</v>
      </c>
      <c r="J11" s="140">
        <v>0</v>
      </c>
      <c r="K11" s="140">
        <v>0</v>
      </c>
      <c r="L11" s="140">
        <v>4147273.1999999997</v>
      </c>
    </row>
    <row r="12" spans="1:12" ht="13.5" thickBot="1" x14ac:dyDescent="0.25">
      <c r="A12" s="75">
        <v>3</v>
      </c>
      <c r="B12" s="82" t="s">
        <v>416</v>
      </c>
      <c r="C12" s="139">
        <v>0</v>
      </c>
      <c r="D12" s="140">
        <v>-2108256.81</v>
      </c>
      <c r="E12" s="140">
        <v>0</v>
      </c>
      <c r="F12" s="140">
        <v>0</v>
      </c>
      <c r="G12" s="140">
        <v>-285526.25</v>
      </c>
      <c r="H12" s="140">
        <v>0</v>
      </c>
      <c r="I12" s="140">
        <v>0</v>
      </c>
      <c r="J12" s="140">
        <v>0</v>
      </c>
      <c r="K12" s="140">
        <v>0</v>
      </c>
      <c r="L12" s="140">
        <v>-2393783.06</v>
      </c>
    </row>
    <row r="13" spans="1:12" ht="13.5" thickBot="1" x14ac:dyDescent="0.25">
      <c r="A13" s="75">
        <v>4</v>
      </c>
      <c r="B13" s="82" t="s">
        <v>417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139">
        <v>0</v>
      </c>
      <c r="J13" s="139">
        <v>0</v>
      </c>
      <c r="K13" s="139">
        <v>0</v>
      </c>
      <c r="L13" s="140">
        <v>0</v>
      </c>
    </row>
    <row r="14" spans="1:12" ht="13.5" thickBot="1" x14ac:dyDescent="0.25">
      <c r="A14" s="142">
        <v>5</v>
      </c>
      <c r="B14" s="143" t="s">
        <v>180</v>
      </c>
      <c r="C14" s="144">
        <v>0</v>
      </c>
      <c r="D14" s="312">
        <v>379046.67</v>
      </c>
      <c r="E14" s="144">
        <v>0</v>
      </c>
      <c r="F14" s="144">
        <v>0</v>
      </c>
      <c r="G14" s="144">
        <v>309632.75</v>
      </c>
      <c r="H14" s="144">
        <v>0</v>
      </c>
      <c r="I14" s="144">
        <v>0</v>
      </c>
      <c r="J14" s="144">
        <v>0</v>
      </c>
      <c r="K14" s="144">
        <v>0</v>
      </c>
      <c r="L14" s="144">
        <v>688679.41999999993</v>
      </c>
    </row>
    <row r="15" spans="1:12" ht="39" thickBot="1" x14ac:dyDescent="0.25">
      <c r="A15" s="75">
        <v>6</v>
      </c>
      <c r="B15" s="82" t="s">
        <v>418</v>
      </c>
      <c r="C15" s="139">
        <v>0</v>
      </c>
      <c r="D15" s="139">
        <v>0</v>
      </c>
      <c r="E15" s="139">
        <v>0</v>
      </c>
      <c r="F15" s="139">
        <v>0</v>
      </c>
      <c r="G15" s="139">
        <v>0</v>
      </c>
      <c r="H15" s="139">
        <v>0</v>
      </c>
      <c r="I15" s="139">
        <v>0</v>
      </c>
      <c r="J15" s="139">
        <v>0</v>
      </c>
      <c r="K15" s="139">
        <v>0</v>
      </c>
      <c r="L15" s="140">
        <v>0</v>
      </c>
    </row>
    <row r="16" spans="1:12" ht="77.25" thickBot="1" x14ac:dyDescent="0.25">
      <c r="A16" s="75">
        <v>7</v>
      </c>
      <c r="B16" s="82" t="s">
        <v>419</v>
      </c>
      <c r="C16" s="139">
        <v>0</v>
      </c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40">
        <v>0</v>
      </c>
    </row>
    <row r="17" spans="1:12" ht="60.75" customHeight="1" thickBot="1" x14ac:dyDescent="0.25">
      <c r="A17" s="75">
        <v>8</v>
      </c>
      <c r="B17" s="82" t="s">
        <v>420</v>
      </c>
      <c r="C17" s="139">
        <v>0</v>
      </c>
      <c r="D17" s="139">
        <v>0</v>
      </c>
      <c r="E17" s="139">
        <v>0</v>
      </c>
      <c r="F17" s="139">
        <v>0</v>
      </c>
      <c r="G17" s="139">
        <v>0</v>
      </c>
      <c r="H17" s="139">
        <v>0</v>
      </c>
      <c r="I17" s="139">
        <v>0</v>
      </c>
      <c r="J17" s="139">
        <v>0</v>
      </c>
      <c r="K17" s="139">
        <v>0</v>
      </c>
      <c r="L17" s="140">
        <v>0</v>
      </c>
    </row>
    <row r="18" spans="1:12" ht="13.5" thickBot="1" x14ac:dyDescent="0.25">
      <c r="A18" s="142">
        <v>9</v>
      </c>
      <c r="B18" s="143" t="s">
        <v>1173</v>
      </c>
      <c r="C18" s="138">
        <v>0</v>
      </c>
      <c r="D18" s="138">
        <v>0</v>
      </c>
      <c r="E18" s="138">
        <v>0</v>
      </c>
      <c r="F18" s="138">
        <v>0</v>
      </c>
      <c r="G18" s="138">
        <v>0</v>
      </c>
      <c r="H18" s="138">
        <v>0</v>
      </c>
      <c r="I18" s="138">
        <v>0</v>
      </c>
      <c r="J18" s="138">
        <v>0</v>
      </c>
      <c r="K18" s="138">
        <v>0</v>
      </c>
      <c r="L18" s="138">
        <v>0</v>
      </c>
    </row>
    <row r="19" spans="1:12" s="151" customFormat="1" ht="39" thickBot="1" x14ac:dyDescent="0.25">
      <c r="A19" s="313" t="s">
        <v>1174</v>
      </c>
      <c r="B19" s="82" t="s">
        <v>411</v>
      </c>
      <c r="C19" s="140">
        <v>0</v>
      </c>
      <c r="D19" s="140">
        <v>0</v>
      </c>
      <c r="E19" s="140">
        <v>0</v>
      </c>
      <c r="F19" s="140">
        <v>0</v>
      </c>
      <c r="G19" s="140">
        <v>-623711.63</v>
      </c>
      <c r="H19" s="140">
        <v>0</v>
      </c>
      <c r="I19" s="140">
        <v>0</v>
      </c>
      <c r="J19" s="140">
        <v>0</v>
      </c>
      <c r="K19" s="140">
        <v>0</v>
      </c>
      <c r="L19" s="140">
        <v>-623711.63</v>
      </c>
    </row>
    <row r="20" spans="1:12" s="151" customFormat="1" ht="13.5" thickBot="1" x14ac:dyDescent="0.25">
      <c r="A20" s="313" t="s">
        <v>1175</v>
      </c>
      <c r="B20" s="82" t="s">
        <v>416</v>
      </c>
      <c r="C20" s="139">
        <v>0</v>
      </c>
      <c r="D20" s="139">
        <v>0</v>
      </c>
      <c r="E20" s="140">
        <v>0</v>
      </c>
      <c r="F20" s="140">
        <v>0</v>
      </c>
      <c r="G20" s="139">
        <v>623711.63</v>
      </c>
      <c r="H20" s="140">
        <v>0</v>
      </c>
      <c r="I20" s="140">
        <v>0</v>
      </c>
      <c r="J20" s="140">
        <v>0</v>
      </c>
      <c r="K20" s="140">
        <v>0</v>
      </c>
      <c r="L20" s="140">
        <v>623711.63</v>
      </c>
    </row>
    <row r="21" spans="1:12" s="151" customFormat="1" ht="13.5" thickBot="1" x14ac:dyDescent="0.25">
      <c r="A21" s="313" t="s">
        <v>1176</v>
      </c>
      <c r="B21" s="82" t="s">
        <v>417</v>
      </c>
      <c r="C21" s="139">
        <v>0</v>
      </c>
      <c r="D21" s="140">
        <v>0</v>
      </c>
      <c r="E21" s="140">
        <v>0</v>
      </c>
      <c r="F21" s="140">
        <v>0</v>
      </c>
      <c r="G21" s="140">
        <v>0</v>
      </c>
      <c r="H21" s="140">
        <v>0</v>
      </c>
      <c r="I21" s="140">
        <v>0</v>
      </c>
      <c r="J21" s="140">
        <v>0</v>
      </c>
      <c r="K21" s="140">
        <v>0</v>
      </c>
      <c r="L21" s="140">
        <v>0</v>
      </c>
    </row>
    <row r="22" spans="1:12" ht="15.75" customHeight="1" thickBot="1" x14ac:dyDescent="0.25">
      <c r="A22" s="75">
        <v>10</v>
      </c>
      <c r="B22" s="82" t="s">
        <v>421</v>
      </c>
      <c r="C22" s="140">
        <v>0</v>
      </c>
      <c r="D22" s="141">
        <v>-818837.65</v>
      </c>
      <c r="E22" s="140">
        <v>0</v>
      </c>
      <c r="F22" s="140">
        <v>0</v>
      </c>
      <c r="G22" s="140">
        <v>-338185.38</v>
      </c>
      <c r="H22" s="140">
        <v>0</v>
      </c>
      <c r="I22" s="140">
        <v>0</v>
      </c>
      <c r="J22" s="140">
        <v>0</v>
      </c>
      <c r="K22" s="140">
        <v>0</v>
      </c>
      <c r="L22" s="140">
        <v>-1157023.03</v>
      </c>
    </row>
    <row r="23" spans="1:12" ht="13.5" thickBot="1" x14ac:dyDescent="0.25">
      <c r="A23" s="142">
        <v>11</v>
      </c>
      <c r="B23" s="143" t="s">
        <v>422</v>
      </c>
      <c r="C23" s="144">
        <v>0</v>
      </c>
      <c r="D23" s="144">
        <v>-735247</v>
      </c>
      <c r="E23" s="144">
        <v>0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44">
        <v>0</v>
      </c>
      <c r="L23" s="144">
        <v>-735247</v>
      </c>
    </row>
    <row r="24" spans="1:12" ht="26.25" thickBot="1" x14ac:dyDescent="0.25">
      <c r="A24" s="75">
        <v>12</v>
      </c>
      <c r="B24" s="82" t="s">
        <v>423</v>
      </c>
      <c r="C24" s="139">
        <v>0</v>
      </c>
      <c r="D24" s="139">
        <v>-735247</v>
      </c>
      <c r="E24" s="139">
        <v>0</v>
      </c>
      <c r="F24" s="139">
        <v>0</v>
      </c>
      <c r="G24" s="139">
        <v>0</v>
      </c>
      <c r="H24" s="139">
        <v>0</v>
      </c>
      <c r="I24" s="139">
        <v>0</v>
      </c>
      <c r="J24" s="139">
        <v>0</v>
      </c>
      <c r="K24" s="139">
        <v>0</v>
      </c>
      <c r="L24" s="140">
        <v>-735247</v>
      </c>
    </row>
    <row r="25" spans="1:12" ht="26.25" thickBot="1" x14ac:dyDescent="0.25">
      <c r="A25" s="75">
        <v>13</v>
      </c>
      <c r="B25" s="82" t="s">
        <v>424</v>
      </c>
      <c r="C25" s="140">
        <v>0</v>
      </c>
      <c r="D25" s="140">
        <v>0</v>
      </c>
      <c r="E25" s="140">
        <v>0</v>
      </c>
      <c r="F25" s="140">
        <v>0</v>
      </c>
      <c r="G25" s="140">
        <v>0</v>
      </c>
      <c r="H25" s="140">
        <v>0</v>
      </c>
      <c r="I25" s="140">
        <v>0</v>
      </c>
      <c r="J25" s="140">
        <v>0</v>
      </c>
      <c r="K25" s="140">
        <v>0</v>
      </c>
      <c r="L25" s="140">
        <v>0</v>
      </c>
    </row>
    <row r="26" spans="1:12" ht="26.25" thickBot="1" x14ac:dyDescent="0.25">
      <c r="A26" s="142">
        <v>14</v>
      </c>
      <c r="B26" s="143" t="s">
        <v>425</v>
      </c>
      <c r="C26" s="144">
        <v>0</v>
      </c>
      <c r="D26" s="144">
        <v>149088</v>
      </c>
      <c r="E26" s="144">
        <v>0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44">
        <v>0</v>
      </c>
      <c r="L26" s="144">
        <v>149088</v>
      </c>
    </row>
    <row r="27" spans="1:12" ht="26.25" thickBot="1" x14ac:dyDescent="0.25">
      <c r="A27" s="75">
        <v>15</v>
      </c>
      <c r="B27" s="82" t="s">
        <v>423</v>
      </c>
      <c r="C27" s="139">
        <v>0</v>
      </c>
      <c r="D27" s="139">
        <v>149088</v>
      </c>
      <c r="E27" s="139">
        <v>0</v>
      </c>
      <c r="F27" s="139">
        <v>0</v>
      </c>
      <c r="G27" s="139">
        <v>0</v>
      </c>
      <c r="H27" s="139">
        <v>0</v>
      </c>
      <c r="I27" s="139">
        <v>0</v>
      </c>
      <c r="J27" s="139">
        <v>0</v>
      </c>
      <c r="K27" s="139">
        <v>0</v>
      </c>
      <c r="L27" s="140">
        <v>149088</v>
      </c>
    </row>
    <row r="28" spans="1:12" ht="26.25" thickBot="1" x14ac:dyDescent="0.25">
      <c r="A28" s="116">
        <v>16</v>
      </c>
      <c r="B28" s="146" t="s">
        <v>424</v>
      </c>
      <c r="C28" s="140">
        <v>0</v>
      </c>
      <c r="D28" s="140">
        <v>0</v>
      </c>
      <c r="E28" s="140">
        <v>0</v>
      </c>
      <c r="F28" s="140">
        <v>0</v>
      </c>
      <c r="G28" s="140">
        <v>0</v>
      </c>
      <c r="H28" s="140">
        <v>0</v>
      </c>
      <c r="I28" s="140">
        <v>0</v>
      </c>
      <c r="J28" s="140">
        <v>0</v>
      </c>
      <c r="K28" s="140">
        <v>0</v>
      </c>
      <c r="L28" s="140">
        <v>0</v>
      </c>
    </row>
    <row r="29" spans="1:12" ht="39" thickBot="1" x14ac:dyDescent="0.25">
      <c r="A29" s="142">
        <v>17</v>
      </c>
      <c r="B29" s="143" t="s">
        <v>426</v>
      </c>
      <c r="C29" s="144">
        <v>0</v>
      </c>
      <c r="D29" s="144">
        <v>0</v>
      </c>
      <c r="E29" s="144">
        <v>0</v>
      </c>
      <c r="F29" s="144">
        <v>0</v>
      </c>
      <c r="G29" s="144">
        <v>0</v>
      </c>
      <c r="H29" s="144">
        <v>0</v>
      </c>
      <c r="I29" s="144">
        <v>0</v>
      </c>
      <c r="J29" s="144">
        <v>0</v>
      </c>
      <c r="K29" s="144">
        <v>0</v>
      </c>
      <c r="L29" s="144">
        <v>0</v>
      </c>
    </row>
    <row r="30" spans="1:12" ht="26.25" thickBot="1" x14ac:dyDescent="0.25">
      <c r="A30" s="75">
        <v>18</v>
      </c>
      <c r="B30" s="82" t="s">
        <v>423</v>
      </c>
      <c r="C30" s="139">
        <v>0</v>
      </c>
      <c r="D30" s="139">
        <v>0</v>
      </c>
      <c r="E30" s="139">
        <v>0</v>
      </c>
      <c r="F30" s="139">
        <v>0</v>
      </c>
      <c r="G30" s="139">
        <v>0</v>
      </c>
      <c r="H30" s="139">
        <v>0</v>
      </c>
      <c r="I30" s="139">
        <v>0</v>
      </c>
      <c r="J30" s="139">
        <v>0</v>
      </c>
      <c r="K30" s="139">
        <v>0</v>
      </c>
      <c r="L30" s="140">
        <v>0</v>
      </c>
    </row>
    <row r="31" spans="1:12" ht="26.25" thickBot="1" x14ac:dyDescent="0.25">
      <c r="A31" s="75">
        <v>19</v>
      </c>
      <c r="B31" s="82" t="s">
        <v>424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  <c r="K31" s="139">
        <v>0</v>
      </c>
      <c r="L31" s="140">
        <v>0</v>
      </c>
    </row>
    <row r="32" spans="1:12" ht="13.5" thickBot="1" x14ac:dyDescent="0.25">
      <c r="A32" s="75">
        <v>20</v>
      </c>
      <c r="B32" s="82" t="s">
        <v>181</v>
      </c>
      <c r="C32" s="139">
        <v>0</v>
      </c>
      <c r="D32" s="139">
        <v>0</v>
      </c>
      <c r="E32" s="139">
        <v>0</v>
      </c>
      <c r="F32" s="139">
        <v>0</v>
      </c>
      <c r="G32" s="139">
        <v>0</v>
      </c>
      <c r="H32" s="139">
        <v>0</v>
      </c>
      <c r="I32" s="139">
        <v>0</v>
      </c>
      <c r="J32" s="139">
        <v>0</v>
      </c>
      <c r="K32" s="139">
        <v>0</v>
      </c>
      <c r="L32" s="140">
        <v>0</v>
      </c>
    </row>
    <row r="33" spans="1:12" ht="39" thickBot="1" x14ac:dyDescent="0.25">
      <c r="A33" s="290">
        <v>21</v>
      </c>
      <c r="B33" s="310" t="s">
        <v>1125</v>
      </c>
      <c r="C33" s="311">
        <v>0</v>
      </c>
      <c r="D33" s="311">
        <v>698987.53000000026</v>
      </c>
      <c r="E33" s="311">
        <v>0</v>
      </c>
      <c r="F33" s="311">
        <v>0</v>
      </c>
      <c r="G33" s="311">
        <v>0</v>
      </c>
      <c r="H33" s="311">
        <v>0</v>
      </c>
      <c r="I33" s="311">
        <v>0</v>
      </c>
      <c r="J33" s="311">
        <v>0</v>
      </c>
      <c r="K33" s="311">
        <v>0</v>
      </c>
      <c r="L33" s="311">
        <v>698987.53000000026</v>
      </c>
    </row>
    <row r="34" spans="1:12" ht="39" thickBot="1" x14ac:dyDescent="0.25">
      <c r="A34" s="75">
        <v>22</v>
      </c>
      <c r="B34" s="82" t="s">
        <v>411</v>
      </c>
      <c r="C34" s="139">
        <v>0</v>
      </c>
      <c r="D34" s="139">
        <v>4212240.99</v>
      </c>
      <c r="E34" s="140">
        <v>0</v>
      </c>
      <c r="F34" s="140">
        <v>0</v>
      </c>
      <c r="G34" s="139">
        <v>0</v>
      </c>
      <c r="H34" s="140">
        <v>0</v>
      </c>
      <c r="I34" s="140">
        <v>0</v>
      </c>
      <c r="J34" s="140">
        <v>0</v>
      </c>
      <c r="K34" s="140">
        <v>0</v>
      </c>
      <c r="L34" s="140">
        <v>4212240.99</v>
      </c>
    </row>
    <row r="35" spans="1:12" ht="13.5" thickBot="1" x14ac:dyDescent="0.25">
      <c r="A35" s="75">
        <v>23</v>
      </c>
      <c r="B35" s="82" t="s">
        <v>416</v>
      </c>
      <c r="C35" s="139">
        <v>0</v>
      </c>
      <c r="D35" s="139">
        <v>-2927094.46</v>
      </c>
      <c r="E35" s="140">
        <v>0</v>
      </c>
      <c r="F35" s="140">
        <v>0</v>
      </c>
      <c r="G35" s="139">
        <v>0</v>
      </c>
      <c r="H35" s="140">
        <v>0</v>
      </c>
      <c r="I35" s="140">
        <v>0</v>
      </c>
      <c r="J35" s="140">
        <v>0</v>
      </c>
      <c r="K35" s="140">
        <v>0</v>
      </c>
      <c r="L35" s="140">
        <v>-2927094.46</v>
      </c>
    </row>
    <row r="36" spans="1:12" ht="13.5" thickBot="1" x14ac:dyDescent="0.25">
      <c r="A36" s="75">
        <v>24</v>
      </c>
      <c r="B36" s="82" t="s">
        <v>417</v>
      </c>
      <c r="C36" s="139">
        <v>0</v>
      </c>
      <c r="D36" s="139">
        <v>-586159</v>
      </c>
      <c r="E36" s="139">
        <v>0</v>
      </c>
      <c r="F36" s="139">
        <v>0</v>
      </c>
      <c r="G36" s="139">
        <v>0</v>
      </c>
      <c r="H36" s="139">
        <v>0</v>
      </c>
      <c r="I36" s="139">
        <v>0</v>
      </c>
      <c r="J36" s="139">
        <v>0</v>
      </c>
      <c r="K36" s="139">
        <v>0</v>
      </c>
      <c r="L36" s="140">
        <v>-586159</v>
      </c>
    </row>
    <row r="37" spans="1:12" ht="39" thickBot="1" x14ac:dyDescent="0.25">
      <c r="A37" s="290">
        <v>25</v>
      </c>
      <c r="B37" s="310" t="s">
        <v>1177</v>
      </c>
      <c r="C37" s="311">
        <v>0</v>
      </c>
      <c r="D37" s="311">
        <v>698987.53000000026</v>
      </c>
      <c r="E37" s="311">
        <v>0</v>
      </c>
      <c r="F37" s="311">
        <v>0</v>
      </c>
      <c r="G37" s="311">
        <v>0</v>
      </c>
      <c r="H37" s="311">
        <v>0</v>
      </c>
      <c r="I37" s="311">
        <v>0</v>
      </c>
      <c r="J37" s="311">
        <v>0</v>
      </c>
      <c r="K37" s="311">
        <v>0</v>
      </c>
      <c r="L37" s="311">
        <v>698987.53000000026</v>
      </c>
    </row>
    <row r="38" spans="1:12" ht="39" thickBot="1" x14ac:dyDescent="0.25">
      <c r="A38" s="75">
        <v>26</v>
      </c>
      <c r="B38" s="82" t="s">
        <v>411</v>
      </c>
      <c r="C38" s="139">
        <v>0</v>
      </c>
      <c r="D38" s="139">
        <v>4212240.99</v>
      </c>
      <c r="E38" s="140">
        <v>0</v>
      </c>
      <c r="F38" s="140">
        <v>0</v>
      </c>
      <c r="G38" s="139">
        <v>0</v>
      </c>
      <c r="H38" s="140">
        <v>0</v>
      </c>
      <c r="I38" s="140">
        <v>0</v>
      </c>
      <c r="J38" s="140">
        <v>0</v>
      </c>
      <c r="K38" s="140">
        <v>0</v>
      </c>
      <c r="L38" s="140">
        <v>4212240.99</v>
      </c>
    </row>
    <row r="39" spans="1:12" ht="13.5" thickBot="1" x14ac:dyDescent="0.25">
      <c r="A39" s="75">
        <v>27</v>
      </c>
      <c r="B39" s="82" t="s">
        <v>416</v>
      </c>
      <c r="C39" s="139">
        <v>0</v>
      </c>
      <c r="D39" s="139">
        <v>-2927094.46</v>
      </c>
      <c r="E39" s="140">
        <v>0</v>
      </c>
      <c r="F39" s="140">
        <v>0</v>
      </c>
      <c r="G39" s="139">
        <v>0</v>
      </c>
      <c r="H39" s="140">
        <v>0</v>
      </c>
      <c r="I39" s="140">
        <v>0</v>
      </c>
      <c r="J39" s="140">
        <v>0</v>
      </c>
      <c r="K39" s="140">
        <v>0</v>
      </c>
      <c r="L39" s="140">
        <v>-2927094.46</v>
      </c>
    </row>
    <row r="40" spans="1:12" ht="13.5" thickBot="1" x14ac:dyDescent="0.25">
      <c r="A40" s="75">
        <v>28</v>
      </c>
      <c r="B40" s="82" t="s">
        <v>417</v>
      </c>
      <c r="C40" s="139">
        <v>0</v>
      </c>
      <c r="D40" s="139">
        <v>-586159</v>
      </c>
      <c r="E40" s="140">
        <v>0</v>
      </c>
      <c r="F40" s="140">
        <v>0</v>
      </c>
      <c r="G40" s="140">
        <v>0</v>
      </c>
      <c r="H40" s="140">
        <v>0</v>
      </c>
      <c r="I40" s="140">
        <v>0</v>
      </c>
      <c r="J40" s="140">
        <v>0</v>
      </c>
      <c r="K40" s="140">
        <v>0</v>
      </c>
      <c r="L40" s="140">
        <v>-586159</v>
      </c>
    </row>
    <row r="41" spans="1:12" ht="13.5" thickBot="1" x14ac:dyDescent="0.25">
      <c r="A41" s="142">
        <v>29</v>
      </c>
      <c r="B41" s="143" t="s">
        <v>180</v>
      </c>
      <c r="C41" s="144">
        <v>0</v>
      </c>
      <c r="D41" s="144">
        <v>0</v>
      </c>
      <c r="E41" s="144">
        <v>0</v>
      </c>
      <c r="F41" s="144">
        <v>0</v>
      </c>
      <c r="G41" s="144">
        <v>386813.08</v>
      </c>
      <c r="H41" s="144">
        <v>0</v>
      </c>
      <c r="I41" s="144">
        <v>0</v>
      </c>
      <c r="J41" s="144">
        <v>0</v>
      </c>
      <c r="K41" s="144">
        <v>0</v>
      </c>
      <c r="L41" s="144">
        <v>386813.08</v>
      </c>
    </row>
    <row r="42" spans="1:12" ht="39" thickBot="1" x14ac:dyDescent="0.25">
      <c r="A42" s="75">
        <v>30</v>
      </c>
      <c r="B42" s="146" t="s">
        <v>418</v>
      </c>
      <c r="C42" s="140">
        <v>0</v>
      </c>
      <c r="D42" s="140">
        <v>0</v>
      </c>
      <c r="E42" s="140">
        <v>0</v>
      </c>
      <c r="F42" s="140">
        <v>0</v>
      </c>
      <c r="G42" s="140">
        <v>0</v>
      </c>
      <c r="H42" s="140">
        <v>0</v>
      </c>
      <c r="I42" s="140">
        <v>0</v>
      </c>
      <c r="J42" s="140">
        <v>0</v>
      </c>
      <c r="K42" s="140">
        <v>0</v>
      </c>
      <c r="L42" s="140">
        <v>0</v>
      </c>
    </row>
    <row r="43" spans="1:12" ht="77.25" thickBot="1" x14ac:dyDescent="0.25">
      <c r="A43" s="75">
        <v>31</v>
      </c>
      <c r="B43" s="82" t="s">
        <v>419</v>
      </c>
      <c r="C43" s="139">
        <v>0</v>
      </c>
      <c r="D43" s="139">
        <v>0</v>
      </c>
      <c r="E43" s="139">
        <v>0</v>
      </c>
      <c r="F43" s="139">
        <v>0</v>
      </c>
      <c r="G43" s="139">
        <v>0</v>
      </c>
      <c r="H43" s="139">
        <v>0</v>
      </c>
      <c r="I43" s="139">
        <v>0</v>
      </c>
      <c r="J43" s="139">
        <v>0</v>
      </c>
      <c r="K43" s="139">
        <v>0</v>
      </c>
      <c r="L43" s="140">
        <v>0</v>
      </c>
    </row>
    <row r="44" spans="1:12" ht="39" thickBot="1" x14ac:dyDescent="0.25">
      <c r="A44" s="116">
        <v>32</v>
      </c>
      <c r="B44" s="146" t="s">
        <v>420</v>
      </c>
      <c r="C44" s="140">
        <v>0</v>
      </c>
      <c r="D44" s="140">
        <v>0</v>
      </c>
      <c r="E44" s="140">
        <v>0</v>
      </c>
      <c r="F44" s="140">
        <v>0</v>
      </c>
      <c r="G44" s="140">
        <v>0</v>
      </c>
      <c r="H44" s="140">
        <v>0</v>
      </c>
      <c r="I44" s="140">
        <v>0</v>
      </c>
      <c r="J44" s="140">
        <v>0</v>
      </c>
      <c r="K44" s="140">
        <v>0</v>
      </c>
      <c r="L44" s="140">
        <v>0</v>
      </c>
    </row>
    <row r="45" spans="1:12" ht="13.5" thickBot="1" x14ac:dyDescent="0.25">
      <c r="A45" s="142">
        <v>33</v>
      </c>
      <c r="B45" s="143" t="s">
        <v>186</v>
      </c>
      <c r="C45" s="138">
        <v>0</v>
      </c>
      <c r="D45" s="138">
        <v>0</v>
      </c>
      <c r="E45" s="138">
        <v>0</v>
      </c>
      <c r="F45" s="138">
        <v>0</v>
      </c>
      <c r="G45" s="138">
        <v>0</v>
      </c>
      <c r="H45" s="138">
        <v>0</v>
      </c>
      <c r="I45" s="138">
        <v>0</v>
      </c>
      <c r="J45" s="138">
        <v>0</v>
      </c>
      <c r="K45" s="138">
        <v>0</v>
      </c>
      <c r="L45" s="138">
        <v>0</v>
      </c>
    </row>
    <row r="46" spans="1:12" ht="39" thickBot="1" x14ac:dyDescent="0.25">
      <c r="A46" s="313" t="s">
        <v>1178</v>
      </c>
      <c r="B46" s="146" t="s">
        <v>411</v>
      </c>
      <c r="C46" s="140">
        <v>0</v>
      </c>
      <c r="D46" s="140">
        <v>0</v>
      </c>
      <c r="E46" s="140">
        <v>0</v>
      </c>
      <c r="F46" s="140">
        <v>0</v>
      </c>
      <c r="G46" s="140">
        <v>0</v>
      </c>
      <c r="H46" s="140">
        <v>0</v>
      </c>
      <c r="I46" s="140">
        <v>0</v>
      </c>
      <c r="J46" s="140">
        <v>0</v>
      </c>
      <c r="K46" s="140">
        <v>0</v>
      </c>
      <c r="L46" s="140">
        <v>0</v>
      </c>
    </row>
    <row r="47" spans="1:12" ht="13.5" thickBot="1" x14ac:dyDescent="0.25">
      <c r="A47" s="313" t="s">
        <v>1179</v>
      </c>
      <c r="B47" s="82" t="s">
        <v>416</v>
      </c>
      <c r="C47" s="139">
        <v>0</v>
      </c>
      <c r="D47" s="139">
        <v>0</v>
      </c>
      <c r="E47" s="140">
        <v>0</v>
      </c>
      <c r="F47" s="140">
        <v>0</v>
      </c>
      <c r="G47" s="139">
        <v>0</v>
      </c>
      <c r="H47" s="140">
        <v>0</v>
      </c>
      <c r="I47" s="140">
        <v>0</v>
      </c>
      <c r="J47" s="140">
        <v>0</v>
      </c>
      <c r="K47" s="140">
        <v>0</v>
      </c>
      <c r="L47" s="140">
        <v>0</v>
      </c>
    </row>
    <row r="48" spans="1:12" ht="13.5" thickBot="1" x14ac:dyDescent="0.25">
      <c r="A48" s="313" t="s">
        <v>1180</v>
      </c>
      <c r="B48" s="82" t="s">
        <v>417</v>
      </c>
      <c r="C48" s="139">
        <v>0</v>
      </c>
      <c r="D48" s="140">
        <v>0</v>
      </c>
      <c r="E48" s="140">
        <v>0</v>
      </c>
      <c r="F48" s="140">
        <v>0</v>
      </c>
      <c r="G48" s="140">
        <v>0</v>
      </c>
      <c r="H48" s="140">
        <v>0</v>
      </c>
      <c r="I48" s="140">
        <v>0</v>
      </c>
      <c r="J48" s="140">
        <v>0</v>
      </c>
      <c r="K48" s="140">
        <v>0</v>
      </c>
      <c r="L48" s="140">
        <v>0</v>
      </c>
    </row>
    <row r="49" spans="1:12" ht="13.5" thickBot="1" x14ac:dyDescent="0.25">
      <c r="A49" s="75">
        <v>34</v>
      </c>
      <c r="B49" s="82" t="s">
        <v>421</v>
      </c>
      <c r="C49" s="140">
        <v>0</v>
      </c>
      <c r="D49" s="141">
        <v>-267939.63</v>
      </c>
      <c r="E49" s="140">
        <v>0</v>
      </c>
      <c r="F49" s="140">
        <v>0</v>
      </c>
      <c r="G49" s="140">
        <v>-210988.98</v>
      </c>
      <c r="H49" s="140">
        <v>0</v>
      </c>
      <c r="I49" s="140">
        <v>0</v>
      </c>
      <c r="J49" s="140">
        <v>0</v>
      </c>
      <c r="K49" s="140">
        <v>0</v>
      </c>
      <c r="L49" s="140">
        <v>-478928.61</v>
      </c>
    </row>
    <row r="50" spans="1:12" ht="13.5" thickBot="1" x14ac:dyDescent="0.25">
      <c r="A50" s="142">
        <v>35</v>
      </c>
      <c r="B50" s="143" t="s">
        <v>422</v>
      </c>
      <c r="C50" s="144">
        <v>0</v>
      </c>
      <c r="D50" s="144">
        <v>-39490.32</v>
      </c>
      <c r="E50" s="144">
        <v>0</v>
      </c>
      <c r="F50" s="144">
        <v>0</v>
      </c>
      <c r="G50" s="144">
        <v>0</v>
      </c>
      <c r="H50" s="144">
        <v>0</v>
      </c>
      <c r="I50" s="144">
        <v>0</v>
      </c>
      <c r="J50" s="144">
        <v>0</v>
      </c>
      <c r="K50" s="144">
        <v>0</v>
      </c>
      <c r="L50" s="144">
        <v>-39490.32</v>
      </c>
    </row>
    <row r="51" spans="1:12" ht="26.25" thickBot="1" x14ac:dyDescent="0.25">
      <c r="A51" s="75">
        <v>36</v>
      </c>
      <c r="B51" s="82" t="s">
        <v>423</v>
      </c>
      <c r="C51" s="139">
        <v>0</v>
      </c>
      <c r="D51" s="139">
        <v>-39490.32</v>
      </c>
      <c r="E51" s="139">
        <v>0</v>
      </c>
      <c r="F51" s="139">
        <v>0</v>
      </c>
      <c r="G51" s="139">
        <v>0</v>
      </c>
      <c r="H51" s="139">
        <v>0</v>
      </c>
      <c r="I51" s="139">
        <v>0</v>
      </c>
      <c r="J51" s="139">
        <v>0</v>
      </c>
      <c r="K51" s="139">
        <v>0</v>
      </c>
      <c r="L51" s="140">
        <v>-39490.32</v>
      </c>
    </row>
    <row r="52" spans="1:12" ht="26.25" thickBot="1" x14ac:dyDescent="0.25">
      <c r="A52" s="75">
        <v>37</v>
      </c>
      <c r="B52" s="82" t="s">
        <v>424</v>
      </c>
      <c r="C52" s="140">
        <v>0</v>
      </c>
      <c r="D52" s="140">
        <v>0</v>
      </c>
      <c r="E52" s="140">
        <v>0</v>
      </c>
      <c r="F52" s="140">
        <v>0</v>
      </c>
      <c r="G52" s="140">
        <v>0</v>
      </c>
      <c r="H52" s="140">
        <v>0</v>
      </c>
      <c r="I52" s="140">
        <v>0</v>
      </c>
      <c r="J52" s="140">
        <v>0</v>
      </c>
      <c r="K52" s="140">
        <v>0</v>
      </c>
      <c r="L52" s="140">
        <v>0</v>
      </c>
    </row>
    <row r="53" spans="1:12" ht="26.25" thickBot="1" x14ac:dyDescent="0.25">
      <c r="A53" s="142">
        <v>38</v>
      </c>
      <c r="B53" s="143" t="s">
        <v>425</v>
      </c>
      <c r="C53" s="144">
        <v>0</v>
      </c>
      <c r="D53" s="144">
        <v>117046.32</v>
      </c>
      <c r="E53" s="144">
        <v>0</v>
      </c>
      <c r="F53" s="144">
        <v>0</v>
      </c>
      <c r="G53" s="144">
        <v>0</v>
      </c>
      <c r="H53" s="144">
        <v>0</v>
      </c>
      <c r="I53" s="144">
        <v>0</v>
      </c>
      <c r="J53" s="144">
        <v>0</v>
      </c>
      <c r="K53" s="144">
        <v>0</v>
      </c>
      <c r="L53" s="144">
        <v>117046.32</v>
      </c>
    </row>
    <row r="54" spans="1:12" ht="26.25" thickBot="1" x14ac:dyDescent="0.25">
      <c r="A54" s="75">
        <v>39</v>
      </c>
      <c r="B54" s="82" t="s">
        <v>423</v>
      </c>
      <c r="C54" s="139">
        <v>0</v>
      </c>
      <c r="D54" s="139">
        <v>117046.32</v>
      </c>
      <c r="E54" s="139">
        <v>0</v>
      </c>
      <c r="F54" s="139">
        <v>0</v>
      </c>
      <c r="G54" s="139">
        <v>0</v>
      </c>
      <c r="H54" s="139">
        <v>0</v>
      </c>
      <c r="I54" s="139">
        <v>0</v>
      </c>
      <c r="J54" s="139">
        <v>0</v>
      </c>
      <c r="K54" s="139">
        <v>0</v>
      </c>
      <c r="L54" s="140">
        <v>117046.32</v>
      </c>
    </row>
    <row r="55" spans="1:12" ht="26.25" thickBot="1" x14ac:dyDescent="0.25">
      <c r="A55" s="145">
        <v>40</v>
      </c>
      <c r="B55" s="146" t="s">
        <v>424</v>
      </c>
      <c r="C55" s="140">
        <v>0</v>
      </c>
      <c r="D55" s="140">
        <v>0</v>
      </c>
      <c r="E55" s="140">
        <v>0</v>
      </c>
      <c r="F55" s="140">
        <v>0</v>
      </c>
      <c r="G55" s="140">
        <v>0</v>
      </c>
      <c r="H55" s="140">
        <v>0</v>
      </c>
      <c r="I55" s="140">
        <v>0</v>
      </c>
      <c r="J55" s="140">
        <v>0</v>
      </c>
      <c r="K55" s="140">
        <v>0</v>
      </c>
      <c r="L55" s="140">
        <v>0</v>
      </c>
    </row>
    <row r="56" spans="1:12" ht="39" thickBot="1" x14ac:dyDescent="0.25">
      <c r="A56" s="142">
        <v>41</v>
      </c>
      <c r="B56" s="143" t="s">
        <v>426</v>
      </c>
      <c r="C56" s="144">
        <v>0</v>
      </c>
      <c r="D56" s="144">
        <v>0</v>
      </c>
      <c r="E56" s="144">
        <v>0</v>
      </c>
      <c r="F56" s="144">
        <v>0</v>
      </c>
      <c r="G56" s="144">
        <v>0</v>
      </c>
      <c r="H56" s="144">
        <v>0</v>
      </c>
      <c r="I56" s="144">
        <v>0</v>
      </c>
      <c r="J56" s="144">
        <v>0</v>
      </c>
      <c r="K56" s="144">
        <v>0</v>
      </c>
      <c r="L56" s="144">
        <v>0</v>
      </c>
    </row>
    <row r="57" spans="1:12" ht="26.25" thickBot="1" x14ac:dyDescent="0.25">
      <c r="A57" s="75">
        <v>42</v>
      </c>
      <c r="B57" s="82" t="s">
        <v>423</v>
      </c>
      <c r="C57" s="139">
        <v>0</v>
      </c>
      <c r="D57" s="139">
        <v>0</v>
      </c>
      <c r="E57" s="139">
        <v>0</v>
      </c>
      <c r="F57" s="139">
        <v>0</v>
      </c>
      <c r="G57" s="139">
        <v>0</v>
      </c>
      <c r="H57" s="139">
        <v>0</v>
      </c>
      <c r="I57" s="139">
        <v>0</v>
      </c>
      <c r="J57" s="139">
        <v>0</v>
      </c>
      <c r="K57" s="139">
        <v>0</v>
      </c>
      <c r="L57" s="140">
        <v>0</v>
      </c>
    </row>
    <row r="58" spans="1:12" ht="26.25" thickBot="1" x14ac:dyDescent="0.25">
      <c r="A58" s="75">
        <v>43</v>
      </c>
      <c r="B58" s="82" t="s">
        <v>424</v>
      </c>
      <c r="C58" s="140">
        <v>0</v>
      </c>
      <c r="D58" s="140">
        <v>0</v>
      </c>
      <c r="E58" s="140">
        <v>0</v>
      </c>
      <c r="F58" s="140">
        <v>0</v>
      </c>
      <c r="G58" s="140">
        <v>0</v>
      </c>
      <c r="H58" s="140">
        <v>0</v>
      </c>
      <c r="I58" s="140">
        <v>0</v>
      </c>
      <c r="J58" s="140">
        <v>0</v>
      </c>
      <c r="K58" s="140">
        <v>0</v>
      </c>
      <c r="L58" s="140">
        <v>0</v>
      </c>
    </row>
    <row r="59" spans="1:12" ht="13.5" thickBot="1" x14ac:dyDescent="0.25">
      <c r="A59" s="75">
        <v>44</v>
      </c>
      <c r="B59" s="82" t="s">
        <v>181</v>
      </c>
      <c r="C59" s="140">
        <v>0</v>
      </c>
      <c r="D59" s="140">
        <v>0</v>
      </c>
      <c r="E59" s="140">
        <v>0</v>
      </c>
      <c r="F59" s="140">
        <v>0</v>
      </c>
      <c r="G59" s="140">
        <v>0</v>
      </c>
      <c r="H59" s="140">
        <v>0</v>
      </c>
      <c r="I59" s="140">
        <v>0</v>
      </c>
      <c r="J59" s="140">
        <v>0</v>
      </c>
      <c r="K59" s="140">
        <v>0</v>
      </c>
      <c r="L59" s="140">
        <v>0</v>
      </c>
    </row>
    <row r="60" spans="1:12" ht="39" thickBot="1" x14ac:dyDescent="0.25">
      <c r="A60" s="290">
        <v>45</v>
      </c>
      <c r="B60" s="310" t="s">
        <v>1205</v>
      </c>
      <c r="C60" s="311">
        <v>0</v>
      </c>
      <c r="D60" s="311">
        <v>508603.90000000037</v>
      </c>
      <c r="E60" s="311">
        <v>0</v>
      </c>
      <c r="F60" s="311">
        <v>0</v>
      </c>
      <c r="G60" s="311">
        <v>175824.1</v>
      </c>
      <c r="H60" s="311">
        <v>0</v>
      </c>
      <c r="I60" s="311">
        <v>0</v>
      </c>
      <c r="J60" s="311">
        <v>0</v>
      </c>
      <c r="K60" s="311">
        <v>0</v>
      </c>
      <c r="L60" s="311">
        <v>684428.00000000047</v>
      </c>
    </row>
    <row r="61" spans="1:12" ht="39" thickBot="1" x14ac:dyDescent="0.25">
      <c r="A61" s="75">
        <v>46</v>
      </c>
      <c r="B61" s="82" t="s">
        <v>411</v>
      </c>
      <c r="C61" s="140">
        <v>0</v>
      </c>
      <c r="D61" s="140">
        <v>4212240.99</v>
      </c>
      <c r="E61" s="140">
        <v>0</v>
      </c>
      <c r="F61" s="140">
        <v>0</v>
      </c>
      <c r="G61" s="140">
        <v>386813.08</v>
      </c>
      <c r="H61" s="140">
        <v>0</v>
      </c>
      <c r="I61" s="140">
        <v>0</v>
      </c>
      <c r="J61" s="140">
        <v>0</v>
      </c>
      <c r="K61" s="140">
        <v>0</v>
      </c>
      <c r="L61" s="140">
        <v>4599054.07</v>
      </c>
    </row>
    <row r="62" spans="1:12" ht="13.5" thickBot="1" x14ac:dyDescent="0.25">
      <c r="A62" s="75">
        <v>47</v>
      </c>
      <c r="B62" s="82" t="s">
        <v>416</v>
      </c>
      <c r="C62" s="140">
        <v>0</v>
      </c>
      <c r="D62" s="140">
        <v>-3195034.09</v>
      </c>
      <c r="E62" s="140">
        <v>0</v>
      </c>
      <c r="F62" s="140">
        <v>0</v>
      </c>
      <c r="G62" s="140">
        <v>-210988.98</v>
      </c>
      <c r="H62" s="140">
        <v>0</v>
      </c>
      <c r="I62" s="140">
        <v>0</v>
      </c>
      <c r="J62" s="140">
        <v>0</v>
      </c>
      <c r="K62" s="140">
        <v>0</v>
      </c>
      <c r="L62" s="140">
        <v>-3406023.07</v>
      </c>
    </row>
    <row r="63" spans="1:12" ht="13.5" thickBot="1" x14ac:dyDescent="0.25">
      <c r="A63" s="75">
        <v>48</v>
      </c>
      <c r="B63" s="82" t="s">
        <v>417</v>
      </c>
      <c r="C63" s="140">
        <v>0</v>
      </c>
      <c r="D63" s="140">
        <v>-508603</v>
      </c>
      <c r="E63" s="140">
        <v>0</v>
      </c>
      <c r="F63" s="140">
        <v>0</v>
      </c>
      <c r="G63" s="140">
        <v>0</v>
      </c>
      <c r="H63" s="140">
        <v>0</v>
      </c>
      <c r="I63" s="140">
        <v>0</v>
      </c>
      <c r="J63" s="140">
        <v>0</v>
      </c>
      <c r="K63" s="140">
        <v>0</v>
      </c>
      <c r="L63" s="140">
        <v>-508603</v>
      </c>
    </row>
    <row r="66" spans="4:12" x14ac:dyDescent="0.2">
      <c r="D66" s="152"/>
      <c r="L66" s="152"/>
    </row>
  </sheetData>
  <mergeCells count="11">
    <mergeCell ref="A7:A8"/>
    <mergeCell ref="A3:L3"/>
    <mergeCell ref="A2:L2"/>
    <mergeCell ref="A1:L1"/>
    <mergeCell ref="A4:L4"/>
    <mergeCell ref="A5:L5"/>
    <mergeCell ref="G7:J7"/>
    <mergeCell ref="C7:F7"/>
    <mergeCell ref="K7:K8"/>
    <mergeCell ref="L7:L8"/>
    <mergeCell ref="B7:B8"/>
  </mergeCells>
  <pageMargins left="0.70866141732283472" right="0.70866141732283472" top="0.74803149606299213" bottom="0.74803149606299213" header="0.31496062992125984" footer="0.31496062992125984"/>
  <pageSetup paperSize="9" scale="83" fitToHeight="63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4"/>
  <sheetViews>
    <sheetView zoomScale="120" zoomScaleNormal="120" workbookViewId="0">
      <selection activeCell="H19" sqref="H19"/>
    </sheetView>
  </sheetViews>
  <sheetFormatPr defaultRowHeight="12.75" x14ac:dyDescent="0.2"/>
  <cols>
    <col min="1" max="1" width="9.140625" style="60"/>
    <col min="2" max="2" width="27" style="60" customWidth="1"/>
    <col min="3" max="3" width="15" style="60" customWidth="1"/>
    <col min="4" max="4" width="14.85546875" style="60" customWidth="1"/>
    <col min="5" max="9" width="13.7109375" style="60" customWidth="1"/>
    <col min="10" max="16384" width="9.140625" style="60"/>
  </cols>
  <sheetData>
    <row r="1" spans="1:8" ht="15.75" x14ac:dyDescent="0.2">
      <c r="A1" s="558" t="s">
        <v>140</v>
      </c>
      <c r="B1" s="558"/>
      <c r="C1" s="558"/>
      <c r="D1" s="558"/>
      <c r="E1" s="558"/>
      <c r="F1" s="558"/>
      <c r="G1" s="558"/>
      <c r="H1" s="558"/>
    </row>
    <row r="2" spans="1:8" ht="15.75" x14ac:dyDescent="0.2">
      <c r="A2" s="559" t="s">
        <v>141</v>
      </c>
      <c r="B2" s="559"/>
      <c r="C2" s="559"/>
      <c r="D2" s="559"/>
      <c r="E2" s="559"/>
      <c r="F2" s="559"/>
      <c r="G2" s="559"/>
      <c r="H2" s="559"/>
    </row>
    <row r="3" spans="1:8" ht="15.75" x14ac:dyDescent="0.2">
      <c r="A3" s="559" t="str">
        <f>'5.1'!A3:H3</f>
        <v>по состоянию на 30.06.2025</v>
      </c>
      <c r="B3" s="559"/>
      <c r="C3" s="559"/>
      <c r="D3" s="559"/>
      <c r="E3" s="559"/>
      <c r="F3" s="559"/>
      <c r="G3" s="559"/>
      <c r="H3" s="559"/>
    </row>
    <row r="4" spans="1:8" x14ac:dyDescent="0.2">
      <c r="A4" s="618" t="s">
        <v>1095</v>
      </c>
      <c r="B4" s="618"/>
      <c r="C4" s="618"/>
      <c r="D4" s="618"/>
      <c r="E4" s="618"/>
      <c r="F4" s="618"/>
      <c r="G4" s="618"/>
      <c r="H4" s="618"/>
    </row>
    <row r="5" spans="1:8" ht="13.5" thickBot="1" x14ac:dyDescent="0.25">
      <c r="H5" s="74" t="s">
        <v>187</v>
      </c>
    </row>
    <row r="6" spans="1:8" ht="15.75" customHeight="1" thickBot="1" x14ac:dyDescent="0.25">
      <c r="A6" s="614" t="s">
        <v>1</v>
      </c>
      <c r="B6" s="614" t="s">
        <v>3</v>
      </c>
      <c r="C6" s="620" t="str">
        <f>'5.1'!C6:E6</f>
        <v>30 июня 2025 г.</v>
      </c>
      <c r="D6" s="621"/>
      <c r="E6" s="622"/>
      <c r="F6" s="620" t="str">
        <f>'5.1'!F6</f>
        <v>31 декабря 2024 г.</v>
      </c>
      <c r="G6" s="621"/>
      <c r="H6" s="622"/>
    </row>
    <row r="7" spans="1:8" ht="51.75" thickBot="1" x14ac:dyDescent="0.25">
      <c r="A7" s="615"/>
      <c r="B7" s="615"/>
      <c r="C7" s="293" t="s">
        <v>143</v>
      </c>
      <c r="D7" s="293" t="s">
        <v>427</v>
      </c>
      <c r="E7" s="293" t="s">
        <v>428</v>
      </c>
      <c r="F7" s="293" t="s">
        <v>143</v>
      </c>
      <c r="G7" s="293" t="s">
        <v>427</v>
      </c>
      <c r="H7" s="293" t="s">
        <v>428</v>
      </c>
    </row>
    <row r="8" spans="1:8" ht="13.5" thickBot="1" x14ac:dyDescent="0.25">
      <c r="A8" s="213">
        <v>1</v>
      </c>
      <c r="B8" s="289">
        <v>2</v>
      </c>
      <c r="C8" s="289">
        <v>3</v>
      </c>
      <c r="D8" s="289">
        <v>4</v>
      </c>
      <c r="E8" s="289">
        <v>5</v>
      </c>
      <c r="F8" s="289">
        <v>6</v>
      </c>
      <c r="G8" s="289">
        <v>7</v>
      </c>
      <c r="H8" s="289">
        <v>8</v>
      </c>
    </row>
    <row r="9" spans="1:8" ht="26.25" thickBot="1" x14ac:dyDescent="0.25">
      <c r="A9" s="76">
        <v>1</v>
      </c>
      <c r="B9" s="78" t="s">
        <v>188</v>
      </c>
      <c r="C9" s="111">
        <v>34022.79</v>
      </c>
      <c r="D9" s="111">
        <v>340</v>
      </c>
      <c r="E9" s="111">
        <v>33682.79</v>
      </c>
      <c r="F9" s="111">
        <v>9953.91</v>
      </c>
      <c r="G9" s="111">
        <v>100</v>
      </c>
      <c r="H9" s="111">
        <v>9853.91</v>
      </c>
    </row>
    <row r="10" spans="1:8" ht="13.5" hidden="1" thickBot="1" x14ac:dyDescent="0.25">
      <c r="A10" s="76">
        <v>2</v>
      </c>
      <c r="B10" s="78" t="s">
        <v>189</v>
      </c>
      <c r="C10" s="111">
        <v>0</v>
      </c>
      <c r="D10" s="111">
        <v>0</v>
      </c>
      <c r="E10" s="111">
        <v>0</v>
      </c>
      <c r="F10" s="111">
        <v>0</v>
      </c>
      <c r="G10" s="111">
        <v>0</v>
      </c>
      <c r="H10" s="111">
        <v>0</v>
      </c>
    </row>
    <row r="11" spans="1:8" ht="26.25" thickBot="1" x14ac:dyDescent="0.25">
      <c r="A11" s="76">
        <v>3</v>
      </c>
      <c r="B11" s="78" t="s">
        <v>190</v>
      </c>
      <c r="C11" s="111">
        <v>0</v>
      </c>
      <c r="D11" s="111">
        <v>0</v>
      </c>
      <c r="E11" s="111">
        <v>0</v>
      </c>
      <c r="F11" s="111">
        <v>4.74</v>
      </c>
      <c r="G11" s="111">
        <v>0</v>
      </c>
      <c r="H11" s="111">
        <v>4.74</v>
      </c>
    </row>
    <row r="12" spans="1:8" ht="26.25" thickBot="1" x14ac:dyDescent="0.25">
      <c r="A12" s="76">
        <v>4</v>
      </c>
      <c r="B12" s="78" t="s">
        <v>191</v>
      </c>
      <c r="C12" s="111">
        <v>75809.33</v>
      </c>
      <c r="D12" s="111">
        <v>75809</v>
      </c>
      <c r="E12" s="111">
        <v>0.33000000000174623</v>
      </c>
      <c r="F12" s="111">
        <v>116542.78</v>
      </c>
      <c r="G12" s="111">
        <v>78638</v>
      </c>
      <c r="H12" s="111">
        <v>37904.78</v>
      </c>
    </row>
    <row r="13" spans="1:8" ht="26.25" thickBot="1" x14ac:dyDescent="0.25">
      <c r="A13" s="76">
        <v>5</v>
      </c>
      <c r="B13" s="78" t="s">
        <v>192</v>
      </c>
      <c r="C13" s="111">
        <v>336693.93</v>
      </c>
      <c r="D13" s="111">
        <v>94522</v>
      </c>
      <c r="E13" s="111">
        <v>242171.93</v>
      </c>
      <c r="F13" s="111">
        <v>214844.27</v>
      </c>
      <c r="G13" s="111">
        <v>11934</v>
      </c>
      <c r="H13" s="111">
        <v>202910.27</v>
      </c>
    </row>
    <row r="14" spans="1:8" ht="13.5" hidden="1" thickBot="1" x14ac:dyDescent="0.25">
      <c r="A14" s="76">
        <v>6</v>
      </c>
      <c r="B14" s="78" t="s">
        <v>193</v>
      </c>
      <c r="C14" s="111">
        <v>0</v>
      </c>
      <c r="D14" s="111">
        <v>0</v>
      </c>
      <c r="E14" s="111">
        <v>0</v>
      </c>
      <c r="F14" s="111">
        <v>0</v>
      </c>
      <c r="G14" s="111">
        <v>0</v>
      </c>
      <c r="H14" s="111">
        <v>0</v>
      </c>
    </row>
    <row r="15" spans="1:8" ht="26.25" hidden="1" thickBot="1" x14ac:dyDescent="0.25">
      <c r="A15" s="76">
        <v>7</v>
      </c>
      <c r="B15" s="78" t="s">
        <v>194</v>
      </c>
      <c r="C15" s="111">
        <v>0</v>
      </c>
      <c r="D15" s="111">
        <v>0</v>
      </c>
      <c r="E15" s="111">
        <v>0</v>
      </c>
      <c r="F15" s="111">
        <v>0</v>
      </c>
      <c r="G15" s="111">
        <v>0</v>
      </c>
      <c r="H15" s="111">
        <v>0</v>
      </c>
    </row>
    <row r="16" spans="1:8" ht="64.5" hidden="1" thickBot="1" x14ac:dyDescent="0.25">
      <c r="A16" s="76">
        <v>8</v>
      </c>
      <c r="B16" s="78" t="s">
        <v>429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  <c r="H16" s="111">
        <v>0</v>
      </c>
    </row>
    <row r="17" spans="1:8" ht="39" hidden="1" thickBot="1" x14ac:dyDescent="0.25">
      <c r="A17" s="76">
        <v>9</v>
      </c>
      <c r="B17" s="78" t="s">
        <v>430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  <c r="H17" s="111">
        <v>0</v>
      </c>
    </row>
    <row r="18" spans="1:8" ht="13.5" hidden="1" thickBot="1" x14ac:dyDescent="0.25">
      <c r="A18" s="76">
        <v>10</v>
      </c>
      <c r="B18" s="78" t="s">
        <v>181</v>
      </c>
      <c r="C18" s="111">
        <v>0</v>
      </c>
      <c r="D18" s="111">
        <v>0</v>
      </c>
      <c r="E18" s="111">
        <v>0</v>
      </c>
      <c r="F18" s="111">
        <v>0</v>
      </c>
      <c r="G18" s="111">
        <v>0</v>
      </c>
      <c r="H18" s="111">
        <v>0</v>
      </c>
    </row>
    <row r="19" spans="1:8" ht="13.5" thickBot="1" x14ac:dyDescent="0.25">
      <c r="A19" s="292">
        <v>11</v>
      </c>
      <c r="B19" s="306" t="s">
        <v>151</v>
      </c>
      <c r="C19" s="307">
        <v>446526.05</v>
      </c>
      <c r="D19" s="307">
        <v>170671</v>
      </c>
      <c r="E19" s="307">
        <v>275855.05</v>
      </c>
      <c r="F19" s="307">
        <v>341345.69999999995</v>
      </c>
      <c r="G19" s="307">
        <v>90672</v>
      </c>
      <c r="H19" s="307">
        <v>250673.69999999998</v>
      </c>
    </row>
    <row r="20" spans="1:8" s="151" customFormat="1" x14ac:dyDescent="0.2">
      <c r="A20" s="150"/>
      <c r="B20" s="128"/>
      <c r="C20" s="129"/>
      <c r="D20" s="129"/>
      <c r="E20" s="129"/>
      <c r="F20" s="129"/>
      <c r="G20" s="129"/>
      <c r="H20" s="129"/>
    </row>
    <row r="21" spans="1:8" x14ac:dyDescent="0.2">
      <c r="A21" s="115"/>
    </row>
    <row r="23" spans="1:8" x14ac:dyDescent="0.2">
      <c r="D23" s="152"/>
    </row>
    <row r="24" spans="1:8" x14ac:dyDescent="0.2">
      <c r="G24" s="122"/>
    </row>
  </sheetData>
  <mergeCells count="8">
    <mergeCell ref="C6:E6"/>
    <mergeCell ref="A1:H1"/>
    <mergeCell ref="A2:H2"/>
    <mergeCell ref="A3:H3"/>
    <mergeCell ref="A4:H4"/>
    <mergeCell ref="F6:H6"/>
    <mergeCell ref="B6:B7"/>
    <mergeCell ref="A6:A7"/>
  </mergeCells>
  <printOptions horizontalCentered="1"/>
  <pageMargins left="0" right="0" top="0" bottom="0" header="0.31496062992125984" footer="0.31496062992125984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7"/>
  <sheetViews>
    <sheetView topLeftCell="A19" zoomScale="110" zoomScaleNormal="110" workbookViewId="0">
      <selection activeCell="H27" sqref="H27"/>
    </sheetView>
  </sheetViews>
  <sheetFormatPr defaultRowHeight="12.75" x14ac:dyDescent="0.2"/>
  <cols>
    <col min="1" max="1" width="7.85546875" style="60" customWidth="1"/>
    <col min="2" max="2" width="19.28515625" style="60" customWidth="1"/>
    <col min="3" max="3" width="12" style="60" customWidth="1"/>
    <col min="4" max="4" width="12.7109375" style="60" customWidth="1"/>
    <col min="5" max="5" width="11.5703125" style="60" customWidth="1"/>
    <col min="6" max="6" width="12.42578125" style="60" customWidth="1"/>
    <col min="7" max="7" width="12.28515625" style="60" customWidth="1"/>
    <col min="8" max="8" width="12" style="60" customWidth="1"/>
    <col min="9" max="16384" width="9.140625" style="60"/>
  </cols>
  <sheetData>
    <row r="1" spans="1:9" ht="15.75" x14ac:dyDescent="0.2">
      <c r="A1" s="558" t="s">
        <v>140</v>
      </c>
      <c r="B1" s="558"/>
      <c r="C1" s="558"/>
      <c r="D1" s="558"/>
      <c r="E1" s="558"/>
      <c r="F1" s="558"/>
      <c r="G1" s="558"/>
      <c r="H1" s="558"/>
    </row>
    <row r="2" spans="1:9" ht="15.75" x14ac:dyDescent="0.2">
      <c r="A2" s="559" t="s">
        <v>141</v>
      </c>
      <c r="B2" s="559"/>
      <c r="C2" s="559"/>
      <c r="D2" s="559"/>
      <c r="E2" s="559"/>
      <c r="F2" s="559"/>
      <c r="G2" s="559"/>
      <c r="H2" s="559"/>
    </row>
    <row r="3" spans="1:9" ht="15.75" x14ac:dyDescent="0.2">
      <c r="A3" s="559" t="str">
        <f>'5.1'!A3:H3</f>
        <v>по состоянию на 30.06.2025</v>
      </c>
      <c r="B3" s="559"/>
      <c r="C3" s="559"/>
      <c r="D3" s="559"/>
      <c r="E3" s="559"/>
      <c r="F3" s="559"/>
      <c r="G3" s="559"/>
      <c r="H3" s="559"/>
    </row>
    <row r="4" spans="1:9" x14ac:dyDescent="0.2">
      <c r="A4" s="618" t="s">
        <v>356</v>
      </c>
      <c r="B4" s="618"/>
      <c r="C4" s="618"/>
      <c r="D4" s="618"/>
      <c r="E4" s="618"/>
      <c r="F4" s="618"/>
      <c r="G4" s="618"/>
      <c r="H4" s="618"/>
    </row>
    <row r="5" spans="1:9" x14ac:dyDescent="0.2">
      <c r="A5" s="618" t="s">
        <v>1079</v>
      </c>
      <c r="B5" s="618"/>
      <c r="C5" s="618"/>
      <c r="D5" s="618"/>
      <c r="E5" s="618"/>
      <c r="F5" s="618"/>
      <c r="G5" s="618"/>
      <c r="H5" s="618"/>
      <c r="I5" s="153"/>
    </row>
    <row r="6" spans="1:9" x14ac:dyDescent="0.2">
      <c r="A6" s="115"/>
      <c r="H6" s="74" t="s">
        <v>197</v>
      </c>
    </row>
    <row r="7" spans="1:9" x14ac:dyDescent="0.2">
      <c r="A7" s="623" t="s">
        <v>1</v>
      </c>
      <c r="B7" s="623" t="s">
        <v>3</v>
      </c>
      <c r="C7" s="623" t="s">
        <v>958</v>
      </c>
      <c r="D7" s="623"/>
      <c r="E7" s="623"/>
      <c r="F7" s="623"/>
      <c r="G7" s="623"/>
      <c r="H7" s="623" t="s">
        <v>151</v>
      </c>
    </row>
    <row r="8" spans="1:9" ht="76.5" x14ac:dyDescent="0.2">
      <c r="A8" s="623"/>
      <c r="B8" s="623"/>
      <c r="C8" s="316" t="s">
        <v>959</v>
      </c>
      <c r="D8" s="316" t="s">
        <v>960</v>
      </c>
      <c r="E8" s="316" t="s">
        <v>961</v>
      </c>
      <c r="F8" s="316" t="s">
        <v>962</v>
      </c>
      <c r="G8" s="316" t="s">
        <v>181</v>
      </c>
      <c r="H8" s="623"/>
    </row>
    <row r="9" spans="1:9" x14ac:dyDescent="0.2">
      <c r="A9" s="317">
        <v>1</v>
      </c>
      <c r="B9" s="318">
        <v>2</v>
      </c>
      <c r="C9" s="318">
        <v>3</v>
      </c>
      <c r="D9" s="318">
        <v>4</v>
      </c>
      <c r="E9" s="318">
        <v>5</v>
      </c>
      <c r="F9" s="318">
        <v>6</v>
      </c>
      <c r="G9" s="318">
        <v>7</v>
      </c>
      <c r="H9" s="318">
        <v>8</v>
      </c>
    </row>
    <row r="10" spans="1:9" ht="51" x14ac:dyDescent="0.2">
      <c r="A10" s="155">
        <v>1</v>
      </c>
      <c r="B10" s="156" t="s">
        <v>1049</v>
      </c>
      <c r="C10" s="157">
        <f>SUM(C11:C12)</f>
        <v>0</v>
      </c>
      <c r="D10" s="157">
        <f>SUM(D11:D12)</f>
        <v>0</v>
      </c>
      <c r="E10" s="157">
        <f>SUM(E11:E12)</f>
        <v>0</v>
      </c>
      <c r="F10" s="157">
        <f>SUM(F11:F12)</f>
        <v>0</v>
      </c>
      <c r="G10" s="157">
        <f>SUM(G11:G12)</f>
        <v>0</v>
      </c>
      <c r="H10" s="157">
        <f t="shared" ref="H10:H37" si="0">SUM(C10:G10)</f>
        <v>0</v>
      </c>
    </row>
    <row r="11" spans="1:9" ht="25.5" x14ac:dyDescent="0.2">
      <c r="A11" s="154">
        <f t="shared" ref="A11:A37" si="1">A10+1</f>
        <v>2</v>
      </c>
      <c r="B11" s="158" t="s">
        <v>969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59">
        <f t="shared" ref="H11:H20" si="2">SUM(C11:G11)</f>
        <v>0</v>
      </c>
    </row>
    <row r="12" spans="1:9" ht="25.5" x14ac:dyDescent="0.2">
      <c r="A12" s="154">
        <f t="shared" si="1"/>
        <v>3</v>
      </c>
      <c r="B12" s="158" t="s">
        <v>970</v>
      </c>
      <c r="C12" s="159">
        <v>0</v>
      </c>
      <c r="D12" s="159">
        <v>0</v>
      </c>
      <c r="E12" s="159">
        <v>0</v>
      </c>
      <c r="F12" s="159">
        <v>0</v>
      </c>
      <c r="G12" s="159">
        <v>0</v>
      </c>
      <c r="H12" s="159">
        <f t="shared" si="2"/>
        <v>0</v>
      </c>
    </row>
    <row r="13" spans="1:9" ht="25.5" x14ac:dyDescent="0.2">
      <c r="A13" s="322">
        <f t="shared" si="1"/>
        <v>4</v>
      </c>
      <c r="B13" s="323" t="s">
        <v>963</v>
      </c>
      <c r="C13" s="324">
        <v>0</v>
      </c>
      <c r="D13" s="324">
        <v>67789.899999999994</v>
      </c>
      <c r="E13" s="324">
        <v>544972.85</v>
      </c>
      <c r="F13" s="324">
        <v>0</v>
      </c>
      <c r="G13" s="324">
        <v>0</v>
      </c>
      <c r="H13" s="324">
        <v>612762.75</v>
      </c>
    </row>
    <row r="14" spans="1:9" ht="51" x14ac:dyDescent="0.2">
      <c r="A14" s="154">
        <f t="shared" si="1"/>
        <v>5</v>
      </c>
      <c r="B14" s="158" t="s">
        <v>964</v>
      </c>
      <c r="C14" s="159">
        <v>0</v>
      </c>
      <c r="D14" s="160">
        <v>0</v>
      </c>
      <c r="E14" s="160">
        <v>0</v>
      </c>
      <c r="F14" s="160">
        <v>0</v>
      </c>
      <c r="G14" s="160">
        <v>0</v>
      </c>
      <c r="H14" s="160">
        <f t="shared" si="2"/>
        <v>0</v>
      </c>
    </row>
    <row r="15" spans="1:9" ht="25.5" x14ac:dyDescent="0.2">
      <c r="A15" s="154">
        <f t="shared" si="1"/>
        <v>6</v>
      </c>
      <c r="B15" s="158" t="s">
        <v>965</v>
      </c>
      <c r="C15" s="159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f t="shared" si="2"/>
        <v>0</v>
      </c>
    </row>
    <row r="16" spans="1:9" x14ac:dyDescent="0.2">
      <c r="A16" s="154">
        <f t="shared" si="1"/>
        <v>7</v>
      </c>
      <c r="B16" s="158" t="s">
        <v>186</v>
      </c>
      <c r="C16" s="159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f t="shared" si="2"/>
        <v>0</v>
      </c>
    </row>
    <row r="17" spans="1:8" ht="25.5" x14ac:dyDescent="0.2">
      <c r="A17" s="322">
        <f t="shared" si="1"/>
        <v>8</v>
      </c>
      <c r="B17" s="323" t="s">
        <v>966</v>
      </c>
      <c r="C17" s="324">
        <f>-C13</f>
        <v>0</v>
      </c>
      <c r="D17" s="324">
        <f>-D13</f>
        <v>-67789.899999999994</v>
      </c>
      <c r="E17" s="324">
        <f>-E13</f>
        <v>-544972.85</v>
      </c>
      <c r="F17" s="324">
        <f>-F13</f>
        <v>0</v>
      </c>
      <c r="G17" s="324">
        <f>-G13</f>
        <v>0</v>
      </c>
      <c r="H17" s="324">
        <f t="shared" si="2"/>
        <v>-612762.75</v>
      </c>
    </row>
    <row r="18" spans="1:8" ht="25.5" x14ac:dyDescent="0.2">
      <c r="A18" s="154">
        <f t="shared" si="1"/>
        <v>9</v>
      </c>
      <c r="B18" s="158" t="s">
        <v>967</v>
      </c>
      <c r="C18" s="159">
        <v>0</v>
      </c>
      <c r="D18" s="159">
        <v>0</v>
      </c>
      <c r="E18" s="159">
        <v>0</v>
      </c>
      <c r="F18" s="159">
        <v>0</v>
      </c>
      <c r="G18" s="159">
        <v>0</v>
      </c>
      <c r="H18" s="159">
        <f t="shared" si="2"/>
        <v>0</v>
      </c>
    </row>
    <row r="19" spans="1:8" ht="38.25" x14ac:dyDescent="0.2">
      <c r="A19" s="154">
        <f t="shared" si="1"/>
        <v>10</v>
      </c>
      <c r="B19" s="158" t="s">
        <v>968</v>
      </c>
      <c r="C19" s="159">
        <v>0</v>
      </c>
      <c r="D19" s="159">
        <v>0</v>
      </c>
      <c r="E19" s="159">
        <v>0</v>
      </c>
      <c r="F19" s="159">
        <v>0</v>
      </c>
      <c r="G19" s="159">
        <v>0</v>
      </c>
      <c r="H19" s="159">
        <f t="shared" si="2"/>
        <v>0</v>
      </c>
    </row>
    <row r="20" spans="1:8" x14ac:dyDescent="0.2">
      <c r="A20" s="154">
        <f t="shared" si="1"/>
        <v>11</v>
      </c>
      <c r="B20" s="158" t="s">
        <v>181</v>
      </c>
      <c r="C20" s="159">
        <v>0</v>
      </c>
      <c r="D20" s="159">
        <v>0</v>
      </c>
      <c r="E20" s="159">
        <v>0</v>
      </c>
      <c r="F20" s="159">
        <v>0</v>
      </c>
      <c r="G20" s="159">
        <v>0</v>
      </c>
      <c r="H20" s="159">
        <f t="shared" si="2"/>
        <v>0</v>
      </c>
    </row>
    <row r="21" spans="1:8" ht="51" x14ac:dyDescent="0.2">
      <c r="A21" s="319">
        <f t="shared" si="1"/>
        <v>12</v>
      </c>
      <c r="B21" s="320" t="s">
        <v>1130</v>
      </c>
      <c r="C21" s="321">
        <f>SUM(C22:C23)</f>
        <v>0</v>
      </c>
      <c r="D21" s="321">
        <f>SUM(D22:D23)</f>
        <v>0</v>
      </c>
      <c r="E21" s="321">
        <f>SUM(E22:E23)</f>
        <v>0</v>
      </c>
      <c r="F21" s="321">
        <f>SUM(F22:F23)</f>
        <v>0</v>
      </c>
      <c r="G21" s="321">
        <f>SUM(G22:G23)</f>
        <v>0</v>
      </c>
      <c r="H21" s="321">
        <f t="shared" si="0"/>
        <v>0</v>
      </c>
    </row>
    <row r="22" spans="1:8" ht="25.5" x14ac:dyDescent="0.2">
      <c r="A22" s="154">
        <f t="shared" si="1"/>
        <v>13</v>
      </c>
      <c r="B22" s="158" t="s">
        <v>969</v>
      </c>
      <c r="C22" s="159">
        <f>C11+C13+C15+C16+C17+C20</f>
        <v>0</v>
      </c>
      <c r="D22" s="159">
        <f>D11+D13+D15+D16+D17+D20</f>
        <v>0</v>
      </c>
      <c r="E22" s="159">
        <f>E11+E13+E15+E16+E17+E20</f>
        <v>0</v>
      </c>
      <c r="F22" s="159">
        <f>F11+F13+F15+F16+F17+F20</f>
        <v>0</v>
      </c>
      <c r="G22" s="159">
        <f>G11+G13+G15+G16+G17+G20</f>
        <v>0</v>
      </c>
      <c r="H22" s="159">
        <f t="shared" si="0"/>
        <v>0</v>
      </c>
    </row>
    <row r="23" spans="1:8" ht="25.5" x14ac:dyDescent="0.2">
      <c r="A23" s="154">
        <f t="shared" si="1"/>
        <v>14</v>
      </c>
      <c r="B23" s="158" t="s">
        <v>970</v>
      </c>
      <c r="C23" s="159">
        <f>C12+C18+C19</f>
        <v>0</v>
      </c>
      <c r="D23" s="159">
        <f>D12+D18+D19</f>
        <v>0</v>
      </c>
      <c r="E23" s="159">
        <f>E12+E18+E19</f>
        <v>0</v>
      </c>
      <c r="F23" s="159">
        <f>F12+F18+F19</f>
        <v>0</v>
      </c>
      <c r="G23" s="159">
        <f>G12+G18+G19</f>
        <v>0</v>
      </c>
      <c r="H23" s="159">
        <f t="shared" si="0"/>
        <v>0</v>
      </c>
    </row>
    <row r="24" spans="1:8" ht="51" x14ac:dyDescent="0.2">
      <c r="A24" s="319">
        <f t="shared" si="1"/>
        <v>15</v>
      </c>
      <c r="B24" s="320" t="s">
        <v>1181</v>
      </c>
      <c r="C24" s="321">
        <f>SUM(C25:C26)</f>
        <v>0</v>
      </c>
      <c r="D24" s="321">
        <f>SUM(D25:D26)</f>
        <v>0</v>
      </c>
      <c r="E24" s="321">
        <f>SUM(E25:E26)</f>
        <v>0</v>
      </c>
      <c r="F24" s="321">
        <f>SUM(F25:F26)</f>
        <v>0</v>
      </c>
      <c r="G24" s="321">
        <f>SUM(G25:G26)</f>
        <v>0</v>
      </c>
      <c r="H24" s="321">
        <f t="shared" si="0"/>
        <v>0</v>
      </c>
    </row>
    <row r="25" spans="1:8" ht="25.5" x14ac:dyDescent="0.2">
      <c r="A25" s="154">
        <f t="shared" si="1"/>
        <v>16</v>
      </c>
      <c r="B25" s="158" t="s">
        <v>969</v>
      </c>
      <c r="C25" s="159">
        <v>0</v>
      </c>
      <c r="D25" s="159">
        <v>0</v>
      </c>
      <c r="E25" s="159">
        <v>0</v>
      </c>
      <c r="F25" s="159">
        <v>0</v>
      </c>
      <c r="G25" s="159">
        <v>0</v>
      </c>
      <c r="H25" s="159">
        <f t="shared" si="0"/>
        <v>0</v>
      </c>
    </row>
    <row r="26" spans="1:8" ht="25.5" x14ac:dyDescent="0.2">
      <c r="A26" s="154">
        <f t="shared" si="1"/>
        <v>17</v>
      </c>
      <c r="B26" s="158" t="s">
        <v>970</v>
      </c>
      <c r="C26" s="159">
        <v>0</v>
      </c>
      <c r="D26" s="159">
        <v>0</v>
      </c>
      <c r="E26" s="159">
        <v>0</v>
      </c>
      <c r="F26" s="159">
        <v>0</v>
      </c>
      <c r="G26" s="159">
        <v>0</v>
      </c>
      <c r="H26" s="159">
        <f t="shared" si="0"/>
        <v>0</v>
      </c>
    </row>
    <row r="27" spans="1:8" ht="25.5" x14ac:dyDescent="0.2">
      <c r="A27" s="322">
        <f t="shared" si="1"/>
        <v>18</v>
      </c>
      <c r="B27" s="323" t="s">
        <v>963</v>
      </c>
      <c r="C27" s="324">
        <v>0</v>
      </c>
      <c r="D27" s="324">
        <v>13541.57</v>
      </c>
      <c r="E27" s="324">
        <v>4964.16</v>
      </c>
      <c r="F27" s="324">
        <v>0</v>
      </c>
      <c r="G27" s="324">
        <v>0</v>
      </c>
      <c r="H27" s="324">
        <v>18505.73</v>
      </c>
    </row>
    <row r="28" spans="1:8" ht="51" x14ac:dyDescent="0.2">
      <c r="A28" s="154">
        <f t="shared" si="1"/>
        <v>19</v>
      </c>
      <c r="B28" s="158" t="s">
        <v>964</v>
      </c>
      <c r="C28" s="159">
        <v>0</v>
      </c>
      <c r="D28" s="160">
        <v>0</v>
      </c>
      <c r="E28" s="160">
        <v>0</v>
      </c>
      <c r="F28" s="160">
        <v>0</v>
      </c>
      <c r="G28" s="160">
        <v>0</v>
      </c>
      <c r="H28" s="160">
        <f t="shared" si="0"/>
        <v>0</v>
      </c>
    </row>
    <row r="29" spans="1:8" ht="25.5" x14ac:dyDescent="0.2">
      <c r="A29" s="154">
        <f t="shared" si="1"/>
        <v>20</v>
      </c>
      <c r="B29" s="158" t="s">
        <v>965</v>
      </c>
      <c r="C29" s="159">
        <v>0</v>
      </c>
      <c r="D29" s="160">
        <v>0</v>
      </c>
      <c r="E29" s="160">
        <v>0</v>
      </c>
      <c r="F29" s="160">
        <v>0</v>
      </c>
      <c r="G29" s="160">
        <v>0</v>
      </c>
      <c r="H29" s="160">
        <f t="shared" si="0"/>
        <v>0</v>
      </c>
    </row>
    <row r="30" spans="1:8" x14ac:dyDescent="0.2">
      <c r="A30" s="154">
        <f t="shared" si="1"/>
        <v>21</v>
      </c>
      <c r="B30" s="158" t="s">
        <v>186</v>
      </c>
      <c r="C30" s="159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f t="shared" si="0"/>
        <v>0</v>
      </c>
    </row>
    <row r="31" spans="1:8" ht="25.5" x14ac:dyDescent="0.2">
      <c r="A31" s="322">
        <f t="shared" si="1"/>
        <v>22</v>
      </c>
      <c r="B31" s="323" t="s">
        <v>966</v>
      </c>
      <c r="C31" s="324">
        <f>-C27</f>
        <v>0</v>
      </c>
      <c r="D31" s="324">
        <f>-D27</f>
        <v>-13541.57</v>
      </c>
      <c r="E31" s="324">
        <f>-E27</f>
        <v>-4964.16</v>
      </c>
      <c r="F31" s="324">
        <f>-F27</f>
        <v>0</v>
      </c>
      <c r="G31" s="324">
        <f>-G27</f>
        <v>0</v>
      </c>
      <c r="H31" s="324">
        <f t="shared" si="0"/>
        <v>-18505.73</v>
      </c>
    </row>
    <row r="32" spans="1:8" ht="25.5" x14ac:dyDescent="0.2">
      <c r="A32" s="154">
        <f t="shared" si="1"/>
        <v>23</v>
      </c>
      <c r="B32" s="158" t="s">
        <v>967</v>
      </c>
      <c r="C32" s="159">
        <v>0</v>
      </c>
      <c r="D32" s="159">
        <v>0</v>
      </c>
      <c r="E32" s="159">
        <v>0</v>
      </c>
      <c r="F32" s="159">
        <v>0</v>
      </c>
      <c r="G32" s="159">
        <v>0</v>
      </c>
      <c r="H32" s="159">
        <f t="shared" si="0"/>
        <v>0</v>
      </c>
    </row>
    <row r="33" spans="1:8" ht="38.25" x14ac:dyDescent="0.2">
      <c r="A33" s="154">
        <f t="shared" si="1"/>
        <v>24</v>
      </c>
      <c r="B33" s="158" t="s">
        <v>968</v>
      </c>
      <c r="C33" s="159">
        <v>0</v>
      </c>
      <c r="D33" s="159">
        <v>0</v>
      </c>
      <c r="E33" s="159">
        <v>0</v>
      </c>
      <c r="F33" s="159">
        <v>0</v>
      </c>
      <c r="G33" s="159">
        <v>0</v>
      </c>
      <c r="H33" s="159">
        <f t="shared" si="0"/>
        <v>0</v>
      </c>
    </row>
    <row r="34" spans="1:8" x14ac:dyDescent="0.2">
      <c r="A34" s="154">
        <f t="shared" si="1"/>
        <v>25</v>
      </c>
      <c r="B34" s="158" t="s">
        <v>181</v>
      </c>
      <c r="C34" s="159">
        <v>0</v>
      </c>
      <c r="D34" s="159">
        <v>0</v>
      </c>
      <c r="E34" s="159">
        <v>0</v>
      </c>
      <c r="F34" s="159">
        <v>0</v>
      </c>
      <c r="G34" s="159">
        <v>0</v>
      </c>
      <c r="H34" s="159">
        <f t="shared" si="0"/>
        <v>0</v>
      </c>
    </row>
    <row r="35" spans="1:8" ht="51" x14ac:dyDescent="0.2">
      <c r="A35" s="319">
        <f t="shared" si="1"/>
        <v>26</v>
      </c>
      <c r="B35" s="320" t="s">
        <v>1206</v>
      </c>
      <c r="C35" s="321">
        <f>SUM(C36:C37)</f>
        <v>0</v>
      </c>
      <c r="D35" s="321">
        <f>SUM(D36:D37)</f>
        <v>0</v>
      </c>
      <c r="E35" s="321">
        <f>SUM(E36:E37)</f>
        <v>0</v>
      </c>
      <c r="F35" s="321">
        <f>SUM(F36:F37)</f>
        <v>0</v>
      </c>
      <c r="G35" s="321">
        <f>SUM(G36:G37)</f>
        <v>0</v>
      </c>
      <c r="H35" s="321">
        <f t="shared" si="0"/>
        <v>0</v>
      </c>
    </row>
    <row r="36" spans="1:8" ht="25.5" x14ac:dyDescent="0.2">
      <c r="A36" s="154">
        <f t="shared" si="1"/>
        <v>27</v>
      </c>
      <c r="B36" s="158" t="s">
        <v>969</v>
      </c>
      <c r="C36" s="159">
        <f>C25+C27+C29+C30+C31+C34</f>
        <v>0</v>
      </c>
      <c r="D36" s="159">
        <f>D25+D27+D29+D30+D31+D34</f>
        <v>0</v>
      </c>
      <c r="E36" s="159">
        <f>E25+E27+E29+E30+E31+E34</f>
        <v>0</v>
      </c>
      <c r="F36" s="159">
        <f>F25+F27+F29+F30+F31+F34</f>
        <v>0</v>
      </c>
      <c r="G36" s="159">
        <f>G25+G27+G29+G30+G31+G34</f>
        <v>0</v>
      </c>
      <c r="H36" s="159">
        <f t="shared" si="0"/>
        <v>0</v>
      </c>
    </row>
    <row r="37" spans="1:8" ht="25.5" x14ac:dyDescent="0.2">
      <c r="A37" s="154">
        <f t="shared" si="1"/>
        <v>28</v>
      </c>
      <c r="B37" s="158" t="s">
        <v>970</v>
      </c>
      <c r="C37" s="159">
        <f>C26+C32+C33</f>
        <v>0</v>
      </c>
      <c r="D37" s="159">
        <f>D26+D32+D33</f>
        <v>0</v>
      </c>
      <c r="E37" s="159">
        <f>E26+E32+E33</f>
        <v>0</v>
      </c>
      <c r="F37" s="159">
        <f>F26+F32+F33</f>
        <v>0</v>
      </c>
      <c r="G37" s="159">
        <f>G26+G32+G33</f>
        <v>0</v>
      </c>
      <c r="H37" s="159">
        <f t="shared" si="0"/>
        <v>0</v>
      </c>
    </row>
  </sheetData>
  <mergeCells count="9">
    <mergeCell ref="A1:H1"/>
    <mergeCell ref="A2:H2"/>
    <mergeCell ref="A3:H3"/>
    <mergeCell ref="A4:H4"/>
    <mergeCell ref="C7:G7"/>
    <mergeCell ref="A7:A8"/>
    <mergeCell ref="B7:B8"/>
    <mergeCell ref="H7:H8"/>
    <mergeCell ref="A5:H5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3"/>
  <sheetViews>
    <sheetView topLeftCell="A10" zoomScaleNormal="100" workbookViewId="0">
      <selection activeCell="H23" sqref="H23"/>
    </sheetView>
  </sheetViews>
  <sheetFormatPr defaultRowHeight="12.75" x14ac:dyDescent="0.2"/>
  <cols>
    <col min="1" max="1" width="7" style="60" customWidth="1"/>
    <col min="2" max="2" width="15.42578125" style="60" customWidth="1"/>
    <col min="3" max="3" width="11.5703125" style="60" customWidth="1"/>
    <col min="4" max="4" width="13.140625" style="60" customWidth="1"/>
    <col min="5" max="5" width="11.5703125" style="60" customWidth="1"/>
    <col min="6" max="6" width="12.140625" style="60" customWidth="1"/>
    <col min="7" max="7" width="13" style="60" customWidth="1"/>
    <col min="8" max="8" width="14.42578125" style="60" customWidth="1"/>
    <col min="9" max="16384" width="9.140625" style="60"/>
  </cols>
  <sheetData>
    <row r="1" spans="1:9" ht="15.75" x14ac:dyDescent="0.2">
      <c r="A1" s="558" t="s">
        <v>140</v>
      </c>
      <c r="B1" s="558"/>
      <c r="C1" s="558"/>
      <c r="D1" s="558"/>
      <c r="E1" s="558"/>
      <c r="F1" s="558"/>
      <c r="G1" s="558"/>
      <c r="H1" s="558"/>
    </row>
    <row r="2" spans="1:9" ht="15.75" x14ac:dyDescent="0.2">
      <c r="A2" s="559" t="s">
        <v>141</v>
      </c>
      <c r="B2" s="559"/>
      <c r="C2" s="559"/>
      <c r="D2" s="559"/>
      <c r="E2" s="559"/>
      <c r="F2" s="559"/>
      <c r="G2" s="559"/>
      <c r="H2" s="559"/>
    </row>
    <row r="3" spans="1:9" ht="15.75" x14ac:dyDescent="0.2">
      <c r="A3" s="559" t="str">
        <f>'5.1'!A3:H3</f>
        <v>по состоянию на 30.06.2025</v>
      </c>
      <c r="B3" s="559"/>
      <c r="C3" s="559"/>
      <c r="D3" s="559"/>
      <c r="E3" s="559"/>
      <c r="F3" s="559"/>
      <c r="G3" s="559"/>
      <c r="H3" s="559"/>
    </row>
    <row r="4" spans="1:9" x14ac:dyDescent="0.2">
      <c r="A4" s="618" t="s">
        <v>356</v>
      </c>
      <c r="B4" s="618"/>
      <c r="C4" s="618"/>
      <c r="D4" s="618"/>
      <c r="E4" s="618"/>
      <c r="F4" s="618"/>
      <c r="G4" s="618"/>
      <c r="H4" s="618"/>
    </row>
    <row r="5" spans="1:9" x14ac:dyDescent="0.2">
      <c r="A5" s="618" t="s">
        <v>1080</v>
      </c>
      <c r="B5" s="618"/>
      <c r="C5" s="618"/>
      <c r="D5" s="618"/>
      <c r="E5" s="618"/>
      <c r="F5" s="618"/>
      <c r="G5" s="618"/>
      <c r="H5" s="618"/>
      <c r="I5" s="153"/>
    </row>
    <row r="6" spans="1:9" ht="13.5" thickBot="1" x14ac:dyDescent="0.25">
      <c r="H6" s="74" t="s">
        <v>957</v>
      </c>
    </row>
    <row r="7" spans="1:9" ht="90" thickBot="1" x14ac:dyDescent="0.25">
      <c r="A7" s="290" t="s">
        <v>1</v>
      </c>
      <c r="B7" s="291" t="s">
        <v>3</v>
      </c>
      <c r="C7" s="291" t="s">
        <v>432</v>
      </c>
      <c r="D7" s="291" t="s">
        <v>192</v>
      </c>
      <c r="E7" s="291" t="s">
        <v>193</v>
      </c>
      <c r="F7" s="291" t="s">
        <v>196</v>
      </c>
      <c r="G7" s="291" t="s">
        <v>181</v>
      </c>
      <c r="H7" s="291" t="s">
        <v>151</v>
      </c>
    </row>
    <row r="8" spans="1:9" ht="13.5" thickBot="1" x14ac:dyDescent="0.25">
      <c r="A8" s="213">
        <v>1</v>
      </c>
      <c r="B8" s="289">
        <v>2</v>
      </c>
      <c r="C8" s="289">
        <v>3</v>
      </c>
      <c r="D8" s="289">
        <v>4</v>
      </c>
      <c r="E8" s="289">
        <v>5</v>
      </c>
      <c r="F8" s="289">
        <v>6</v>
      </c>
      <c r="G8" s="289">
        <v>8</v>
      </c>
      <c r="H8" s="289">
        <v>9</v>
      </c>
    </row>
    <row r="9" spans="1:9" ht="39" thickBot="1" x14ac:dyDescent="0.25">
      <c r="A9" s="149">
        <v>5</v>
      </c>
      <c r="B9" s="110" t="s">
        <v>1183</v>
      </c>
      <c r="C9" s="127">
        <f t="shared" ref="C9" si="0">C23</f>
        <v>0</v>
      </c>
      <c r="D9" s="127">
        <v>11934</v>
      </c>
      <c r="E9" s="127">
        <v>0</v>
      </c>
      <c r="F9" s="127">
        <v>0</v>
      </c>
      <c r="G9" s="127">
        <v>78738</v>
      </c>
      <c r="H9" s="127">
        <v>90672</v>
      </c>
    </row>
    <row r="10" spans="1:9" ht="64.5" thickBot="1" x14ac:dyDescent="0.25">
      <c r="A10" s="76">
        <v>2</v>
      </c>
      <c r="B10" s="78" t="s">
        <v>198</v>
      </c>
      <c r="C10" s="112">
        <v>0</v>
      </c>
      <c r="D10" s="111">
        <v>82588</v>
      </c>
      <c r="E10" s="111">
        <v>0</v>
      </c>
      <c r="F10" s="111">
        <v>0</v>
      </c>
      <c r="G10" s="111">
        <v>-2589</v>
      </c>
      <c r="H10" s="111">
        <v>79999</v>
      </c>
    </row>
    <row r="11" spans="1:9" ht="26.25" thickBot="1" x14ac:dyDescent="0.25">
      <c r="A11" s="76">
        <v>3</v>
      </c>
      <c r="B11" s="78" t="s">
        <v>431</v>
      </c>
      <c r="C11" s="112">
        <v>0</v>
      </c>
      <c r="D11" s="112">
        <v>0</v>
      </c>
      <c r="E11" s="112">
        <v>0</v>
      </c>
      <c r="F11" s="112">
        <v>0</v>
      </c>
      <c r="G11" s="112">
        <v>0</v>
      </c>
      <c r="H11" s="112">
        <v>0</v>
      </c>
    </row>
    <row r="12" spans="1:9" ht="13.5" thickBot="1" x14ac:dyDescent="0.25">
      <c r="A12" s="76">
        <v>4</v>
      </c>
      <c r="B12" s="78" t="s">
        <v>199</v>
      </c>
      <c r="C12" s="112">
        <v>0</v>
      </c>
      <c r="D12" s="112">
        <v>0</v>
      </c>
      <c r="E12" s="112">
        <v>0</v>
      </c>
      <c r="F12" s="112">
        <v>0</v>
      </c>
      <c r="G12" s="112">
        <v>0</v>
      </c>
      <c r="H12" s="112">
        <v>0</v>
      </c>
    </row>
    <row r="13" spans="1:9" ht="39" thickBot="1" x14ac:dyDescent="0.25">
      <c r="A13" s="292">
        <v>5</v>
      </c>
      <c r="B13" s="306" t="s">
        <v>1207</v>
      </c>
      <c r="C13" s="307">
        <f t="shared" ref="C13" si="1">SUM(C9:C12)</f>
        <v>0</v>
      </c>
      <c r="D13" s="307">
        <v>94522</v>
      </c>
      <c r="E13" s="307">
        <v>0</v>
      </c>
      <c r="F13" s="307">
        <v>0</v>
      </c>
      <c r="G13" s="307">
        <v>76149</v>
      </c>
      <c r="H13" s="307">
        <v>170671</v>
      </c>
    </row>
    <row r="15" spans="1:9" x14ac:dyDescent="0.2">
      <c r="A15" s="618" t="s">
        <v>628</v>
      </c>
      <c r="B15" s="618"/>
      <c r="C15" s="618"/>
      <c r="D15" s="618"/>
      <c r="E15" s="618"/>
      <c r="F15" s="618"/>
      <c r="G15" s="618"/>
      <c r="H15" s="618"/>
      <c r="I15" s="153"/>
    </row>
    <row r="16" spans="1:9" ht="13.5" thickBot="1" x14ac:dyDescent="0.25">
      <c r="H16" s="74" t="s">
        <v>957</v>
      </c>
    </row>
    <row r="17" spans="1:8" ht="90" thickBot="1" x14ac:dyDescent="0.25">
      <c r="A17" s="290" t="s">
        <v>1</v>
      </c>
      <c r="B17" s="291" t="s">
        <v>3</v>
      </c>
      <c r="C17" s="291" t="s">
        <v>432</v>
      </c>
      <c r="D17" s="291" t="s">
        <v>192</v>
      </c>
      <c r="E17" s="291" t="s">
        <v>193</v>
      </c>
      <c r="F17" s="291" t="s">
        <v>196</v>
      </c>
      <c r="G17" s="291" t="s">
        <v>181</v>
      </c>
      <c r="H17" s="291" t="s">
        <v>151</v>
      </c>
    </row>
    <row r="18" spans="1:8" ht="13.5" thickBot="1" x14ac:dyDescent="0.25">
      <c r="A18" s="213">
        <v>1</v>
      </c>
      <c r="B18" s="289">
        <v>2</v>
      </c>
      <c r="C18" s="289">
        <v>3</v>
      </c>
      <c r="D18" s="289">
        <v>4</v>
      </c>
      <c r="E18" s="289">
        <v>5</v>
      </c>
      <c r="F18" s="289">
        <v>6</v>
      </c>
      <c r="G18" s="289">
        <v>8</v>
      </c>
      <c r="H18" s="289">
        <v>9</v>
      </c>
    </row>
    <row r="19" spans="1:8" ht="39" thickBot="1" x14ac:dyDescent="0.25">
      <c r="A19" s="149">
        <v>1</v>
      </c>
      <c r="B19" s="110" t="s">
        <v>1182</v>
      </c>
      <c r="C19" s="127">
        <v>0</v>
      </c>
      <c r="D19" s="127">
        <v>2297</v>
      </c>
      <c r="E19" s="127">
        <v>0</v>
      </c>
      <c r="F19" s="127">
        <v>0</v>
      </c>
      <c r="G19" s="127">
        <v>807385</v>
      </c>
      <c r="H19" s="127">
        <v>809682</v>
      </c>
    </row>
    <row r="20" spans="1:8" ht="64.5" thickBot="1" x14ac:dyDescent="0.25">
      <c r="A20" s="76">
        <v>2</v>
      </c>
      <c r="B20" s="78" t="s">
        <v>198</v>
      </c>
      <c r="C20" s="112">
        <v>0</v>
      </c>
      <c r="D20" s="111">
        <v>9637</v>
      </c>
      <c r="E20" s="111">
        <v>0</v>
      </c>
      <c r="F20" s="111">
        <v>0</v>
      </c>
      <c r="G20" s="111">
        <v>37991.870000000003</v>
      </c>
      <c r="H20" s="111">
        <v>47628.87</v>
      </c>
    </row>
    <row r="21" spans="1:8" ht="26.25" thickBot="1" x14ac:dyDescent="0.25">
      <c r="A21" s="76">
        <v>3</v>
      </c>
      <c r="B21" s="78" t="s">
        <v>431</v>
      </c>
      <c r="C21" s="112">
        <v>0</v>
      </c>
      <c r="D21" s="112">
        <v>0</v>
      </c>
      <c r="E21" s="112">
        <v>0</v>
      </c>
      <c r="F21" s="112">
        <v>0</v>
      </c>
      <c r="G21" s="112">
        <v>-766638.87</v>
      </c>
      <c r="H21" s="111">
        <v>-766638.87</v>
      </c>
    </row>
    <row r="22" spans="1:8" ht="13.5" thickBot="1" x14ac:dyDescent="0.25">
      <c r="A22" s="76">
        <v>4</v>
      </c>
      <c r="B22" s="78" t="s">
        <v>199</v>
      </c>
      <c r="C22" s="112">
        <v>0</v>
      </c>
      <c r="D22" s="112">
        <v>0</v>
      </c>
      <c r="E22" s="112">
        <v>0</v>
      </c>
      <c r="F22" s="112">
        <v>0</v>
      </c>
      <c r="G22" s="112">
        <v>0</v>
      </c>
      <c r="H22" s="111">
        <v>0</v>
      </c>
    </row>
    <row r="23" spans="1:8" ht="39" thickBot="1" x14ac:dyDescent="0.25">
      <c r="A23" s="292">
        <v>5</v>
      </c>
      <c r="B23" s="306" t="s">
        <v>1096</v>
      </c>
      <c r="C23" s="307">
        <f t="shared" ref="C23" si="2">SUM(C19:C22)</f>
        <v>0</v>
      </c>
      <c r="D23" s="307">
        <v>11934</v>
      </c>
      <c r="E23" s="307">
        <v>0</v>
      </c>
      <c r="F23" s="307">
        <v>0</v>
      </c>
      <c r="G23" s="307">
        <v>78738</v>
      </c>
      <c r="H23" s="307">
        <v>90672</v>
      </c>
    </row>
  </sheetData>
  <mergeCells count="6">
    <mergeCell ref="A1:H1"/>
    <mergeCell ref="A2:H2"/>
    <mergeCell ref="A3:H3"/>
    <mergeCell ref="A4:H4"/>
    <mergeCell ref="A15:H15"/>
    <mergeCell ref="A5:H5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7"/>
  <sheetViews>
    <sheetView zoomScale="110" zoomScaleNormal="110" workbookViewId="0">
      <selection activeCell="C10" sqref="C10"/>
    </sheetView>
  </sheetViews>
  <sheetFormatPr defaultRowHeight="12.75" x14ac:dyDescent="0.2"/>
  <cols>
    <col min="1" max="1" width="9.140625" style="60"/>
    <col min="2" max="2" width="40" style="60" customWidth="1"/>
    <col min="3" max="3" width="18.42578125" style="60" customWidth="1"/>
    <col min="4" max="4" width="18.28515625" style="60" customWidth="1"/>
    <col min="5" max="5" width="18.85546875" style="60" customWidth="1"/>
    <col min="6" max="6" width="18.5703125" style="60" customWidth="1"/>
    <col min="7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59" t="str">
        <f>'5.1'!A3:H3</f>
        <v>по состоянию на 30.06.2025</v>
      </c>
      <c r="B3" s="559"/>
      <c r="C3" s="559"/>
      <c r="D3" s="559"/>
    </row>
    <row r="4" spans="1:4" ht="28.5" customHeight="1" x14ac:dyDescent="0.2">
      <c r="A4" s="560" t="s">
        <v>1081</v>
      </c>
      <c r="B4" s="560"/>
      <c r="C4" s="560"/>
      <c r="D4" s="560"/>
    </row>
    <row r="5" spans="1:4" ht="14.25" x14ac:dyDescent="0.2">
      <c r="A5" s="573"/>
      <c r="B5" s="573"/>
      <c r="C5" s="573"/>
      <c r="D5" s="573"/>
    </row>
    <row r="6" spans="1:4" ht="13.5" thickBot="1" x14ac:dyDescent="0.25">
      <c r="D6" s="74" t="s">
        <v>1032</v>
      </c>
    </row>
    <row r="7" spans="1:4" ht="26.25" thickBot="1" x14ac:dyDescent="0.25">
      <c r="A7" s="290" t="s">
        <v>1</v>
      </c>
      <c r="B7" s="291" t="s">
        <v>3</v>
      </c>
      <c r="C7" s="291" t="str">
        <f>'5.1'!C6:E6</f>
        <v>30 июня 2025 г.</v>
      </c>
      <c r="D7" s="291" t="str">
        <f>'5.1'!F6</f>
        <v>31 декабря 2024 г.</v>
      </c>
    </row>
    <row r="8" spans="1:4" ht="13.5" thickBot="1" x14ac:dyDescent="0.25">
      <c r="A8" s="213">
        <v>1</v>
      </c>
      <c r="B8" s="289">
        <v>2</v>
      </c>
      <c r="C8" s="289">
        <v>3</v>
      </c>
      <c r="D8" s="289">
        <v>4</v>
      </c>
    </row>
    <row r="9" spans="1:4" ht="26.25" hidden="1" thickBot="1" x14ac:dyDescent="0.25">
      <c r="A9" s="76">
        <v>1</v>
      </c>
      <c r="B9" s="78" t="s">
        <v>155</v>
      </c>
      <c r="C9" s="112">
        <v>0</v>
      </c>
      <c r="D9" s="112">
        <v>0</v>
      </c>
    </row>
    <row r="10" spans="1:4" ht="13.5" thickBot="1" x14ac:dyDescent="0.25">
      <c r="A10" s="76">
        <v>2</v>
      </c>
      <c r="B10" s="78" t="s">
        <v>1025</v>
      </c>
      <c r="C10" s="111">
        <v>185427.96</v>
      </c>
      <c r="D10" s="111">
        <v>0</v>
      </c>
    </row>
    <row r="11" spans="1:4" ht="25.5" hidden="1" x14ac:dyDescent="0.2">
      <c r="A11" s="624">
        <v>3</v>
      </c>
      <c r="B11" s="161" t="s">
        <v>1028</v>
      </c>
      <c r="C11" s="626">
        <f>SUM(C13:C14)</f>
        <v>0</v>
      </c>
      <c r="D11" s="626">
        <f>SUM(D13:D14)</f>
        <v>0</v>
      </c>
    </row>
    <row r="12" spans="1:4" ht="13.5" hidden="1" thickBot="1" x14ac:dyDescent="0.25">
      <c r="A12" s="625"/>
      <c r="B12" s="162" t="s">
        <v>157</v>
      </c>
      <c r="C12" s="627"/>
      <c r="D12" s="627"/>
    </row>
    <row r="13" spans="1:4" ht="13.5" hidden="1" thickBot="1" x14ac:dyDescent="0.25">
      <c r="A13" s="76">
        <v>4</v>
      </c>
      <c r="B13" s="78" t="s">
        <v>1026</v>
      </c>
      <c r="C13" s="112">
        <v>0</v>
      </c>
      <c r="D13" s="112">
        <v>0</v>
      </c>
    </row>
    <row r="14" spans="1:4" ht="26.25" hidden="1" thickBot="1" x14ac:dyDescent="0.25">
      <c r="A14" s="76">
        <v>5</v>
      </c>
      <c r="B14" s="78" t="s">
        <v>1027</v>
      </c>
      <c r="C14" s="112">
        <v>0</v>
      </c>
      <c r="D14" s="112">
        <v>0</v>
      </c>
    </row>
    <row r="15" spans="1:4" ht="25.5" hidden="1" x14ac:dyDescent="0.2">
      <c r="A15" s="624">
        <v>6</v>
      </c>
      <c r="B15" s="163" t="s">
        <v>1029</v>
      </c>
      <c r="C15" s="626">
        <f>SUM(C17:C18)</f>
        <v>0</v>
      </c>
      <c r="D15" s="626">
        <f>SUM(D17:D18)</f>
        <v>0</v>
      </c>
    </row>
    <row r="16" spans="1:4" ht="13.5" hidden="1" thickBot="1" x14ac:dyDescent="0.25">
      <c r="A16" s="625"/>
      <c r="B16" s="162" t="s">
        <v>157</v>
      </c>
      <c r="C16" s="627"/>
      <c r="D16" s="627"/>
    </row>
    <row r="17" spans="1:4" ht="13.5" hidden="1" thickBot="1" x14ac:dyDescent="0.25">
      <c r="A17" s="76">
        <v>7</v>
      </c>
      <c r="B17" s="78" t="s">
        <v>1026</v>
      </c>
      <c r="C17" s="112">
        <v>0</v>
      </c>
      <c r="D17" s="112">
        <v>0</v>
      </c>
    </row>
    <row r="18" spans="1:4" ht="26.25" hidden="1" thickBot="1" x14ac:dyDescent="0.25">
      <c r="A18" s="76">
        <v>8</v>
      </c>
      <c r="B18" s="78" t="s">
        <v>1027</v>
      </c>
      <c r="C18" s="112">
        <v>0</v>
      </c>
      <c r="D18" s="112">
        <v>0</v>
      </c>
    </row>
    <row r="19" spans="1:4" ht="25.5" hidden="1" x14ac:dyDescent="0.2">
      <c r="A19" s="624">
        <v>9</v>
      </c>
      <c r="B19" s="163" t="s">
        <v>1030</v>
      </c>
      <c r="C19" s="626">
        <f>SUM(C21:C22)</f>
        <v>0</v>
      </c>
      <c r="D19" s="626">
        <f>SUM(D21:D22)</f>
        <v>0</v>
      </c>
    </row>
    <row r="20" spans="1:4" ht="13.5" hidden="1" thickBot="1" x14ac:dyDescent="0.25">
      <c r="A20" s="625"/>
      <c r="B20" s="162" t="s">
        <v>157</v>
      </c>
      <c r="C20" s="627"/>
      <c r="D20" s="627"/>
    </row>
    <row r="21" spans="1:4" ht="13.5" hidden="1" thickBot="1" x14ac:dyDescent="0.25">
      <c r="A21" s="76">
        <v>10</v>
      </c>
      <c r="B21" s="78" t="s">
        <v>1026</v>
      </c>
      <c r="C21" s="112">
        <v>0</v>
      </c>
      <c r="D21" s="112">
        <v>0</v>
      </c>
    </row>
    <row r="22" spans="1:4" ht="26.25" hidden="1" thickBot="1" x14ac:dyDescent="0.25">
      <c r="A22" s="76">
        <v>11</v>
      </c>
      <c r="B22" s="78" t="s">
        <v>1027</v>
      </c>
      <c r="C22" s="112">
        <v>0</v>
      </c>
      <c r="D22" s="112">
        <v>0</v>
      </c>
    </row>
    <row r="23" spans="1:4" ht="25.5" hidden="1" x14ac:dyDescent="0.2">
      <c r="A23" s="624">
        <v>12</v>
      </c>
      <c r="B23" s="163" t="s">
        <v>1031</v>
      </c>
      <c r="C23" s="626">
        <f>SUM(C25:C26)</f>
        <v>0</v>
      </c>
      <c r="D23" s="626">
        <f>SUM(D25:D26)</f>
        <v>0</v>
      </c>
    </row>
    <row r="24" spans="1:4" ht="13.5" hidden="1" thickBot="1" x14ac:dyDescent="0.25">
      <c r="A24" s="625"/>
      <c r="B24" s="162" t="s">
        <v>157</v>
      </c>
      <c r="C24" s="627"/>
      <c r="D24" s="627"/>
    </row>
    <row r="25" spans="1:4" ht="13.5" hidden="1" thickBot="1" x14ac:dyDescent="0.25">
      <c r="A25" s="76">
        <v>13</v>
      </c>
      <c r="B25" s="78" t="s">
        <v>1026</v>
      </c>
      <c r="C25" s="112">
        <v>0</v>
      </c>
      <c r="D25" s="112">
        <v>0</v>
      </c>
    </row>
    <row r="26" spans="1:4" ht="26.25" hidden="1" thickBot="1" x14ac:dyDescent="0.25">
      <c r="A26" s="76">
        <v>14</v>
      </c>
      <c r="B26" s="78" t="s">
        <v>1027</v>
      </c>
      <c r="C26" s="112">
        <v>0</v>
      </c>
      <c r="D26" s="112">
        <v>0</v>
      </c>
    </row>
    <row r="27" spans="1:4" ht="13.5" thickBot="1" x14ac:dyDescent="0.25">
      <c r="A27" s="292">
        <v>15</v>
      </c>
      <c r="B27" s="306" t="s">
        <v>151</v>
      </c>
      <c r="C27" s="307">
        <f>C23+C19+C15+C11+C10+C9</f>
        <v>185427.96</v>
      </c>
      <c r="D27" s="307">
        <f>D23+D19+D15+D11+D10+D9</f>
        <v>0</v>
      </c>
    </row>
  </sheetData>
  <mergeCells count="17">
    <mergeCell ref="A1:D1"/>
    <mergeCell ref="A2:D2"/>
    <mergeCell ref="A3:D3"/>
    <mergeCell ref="A4:D4"/>
    <mergeCell ref="A5:D5"/>
    <mergeCell ref="A15:A16"/>
    <mergeCell ref="C15:C16"/>
    <mergeCell ref="D15:D16"/>
    <mergeCell ref="A11:A12"/>
    <mergeCell ref="C11:C12"/>
    <mergeCell ref="D11:D12"/>
    <mergeCell ref="A19:A20"/>
    <mergeCell ref="C19:C20"/>
    <mergeCell ref="D19:D20"/>
    <mergeCell ref="A23:A24"/>
    <mergeCell ref="C23:C24"/>
    <mergeCell ref="D23:D24"/>
  </mergeCells>
  <pageMargins left="0.7" right="0.7" top="0.75" bottom="0.75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7"/>
  <sheetViews>
    <sheetView zoomScaleNormal="100" workbookViewId="0">
      <selection activeCell="D11" sqref="D11"/>
    </sheetView>
  </sheetViews>
  <sheetFormatPr defaultRowHeight="12.75" x14ac:dyDescent="0.2"/>
  <cols>
    <col min="1" max="1" width="9.140625" style="60"/>
    <col min="2" max="2" width="19.7109375" style="60" customWidth="1"/>
    <col min="3" max="3" width="15.140625" style="60" customWidth="1"/>
    <col min="4" max="4" width="16.85546875" style="60" customWidth="1"/>
    <col min="5" max="5" width="15.140625" style="60" customWidth="1"/>
    <col min="6" max="6" width="16.140625" style="60" customWidth="1"/>
    <col min="7" max="16384" width="9.140625" style="60"/>
  </cols>
  <sheetData>
    <row r="1" spans="1:6" ht="15.75" x14ac:dyDescent="0.2">
      <c r="A1" s="558" t="s">
        <v>140</v>
      </c>
      <c r="B1" s="558"/>
      <c r="C1" s="558"/>
      <c r="D1" s="558"/>
      <c r="E1" s="558"/>
      <c r="F1" s="558"/>
    </row>
    <row r="2" spans="1:6" ht="15.75" x14ac:dyDescent="0.2">
      <c r="A2" s="559" t="s">
        <v>141</v>
      </c>
      <c r="B2" s="559"/>
      <c r="C2" s="559"/>
      <c r="D2" s="559"/>
      <c r="E2" s="559"/>
      <c r="F2" s="559"/>
    </row>
    <row r="3" spans="1:6" ht="15.75" x14ac:dyDescent="0.2">
      <c r="A3" s="559" t="str">
        <f>'5.1'!A3:H3</f>
        <v>по состоянию на 30.06.2025</v>
      </c>
      <c r="B3" s="559"/>
      <c r="C3" s="559"/>
      <c r="D3" s="559"/>
      <c r="E3" s="559"/>
      <c r="F3" s="559"/>
    </row>
    <row r="4" spans="1:6" ht="14.25" x14ac:dyDescent="0.2">
      <c r="A4" s="573" t="s">
        <v>1023</v>
      </c>
      <c r="B4" s="573"/>
      <c r="C4" s="573"/>
      <c r="D4" s="573"/>
      <c r="E4" s="573"/>
      <c r="F4" s="573"/>
    </row>
    <row r="5" spans="1:6" ht="14.25" x14ac:dyDescent="0.2">
      <c r="A5" s="573" t="s">
        <v>1024</v>
      </c>
      <c r="B5" s="573"/>
      <c r="C5" s="573"/>
      <c r="D5" s="573"/>
      <c r="E5" s="573"/>
      <c r="F5" s="573"/>
    </row>
    <row r="6" spans="1:6" ht="14.25" x14ac:dyDescent="0.2">
      <c r="A6" s="573" t="s">
        <v>1033</v>
      </c>
      <c r="B6" s="573"/>
      <c r="C6" s="573"/>
      <c r="D6" s="573"/>
      <c r="E6" s="573"/>
      <c r="F6" s="573"/>
    </row>
    <row r="7" spans="1:6" ht="15" thickBot="1" x14ac:dyDescent="0.25">
      <c r="A7" s="164"/>
      <c r="B7" s="164"/>
      <c r="C7" s="164"/>
      <c r="D7" s="164"/>
      <c r="F7" s="74" t="s">
        <v>1042</v>
      </c>
    </row>
    <row r="8" spans="1:6" ht="13.5" thickBot="1" x14ac:dyDescent="0.25">
      <c r="A8" s="619" t="s">
        <v>1</v>
      </c>
      <c r="B8" s="619" t="s">
        <v>3</v>
      </c>
      <c r="C8" s="628" t="str">
        <f>'5.1'!C6:E6</f>
        <v>30 июня 2025 г.</v>
      </c>
      <c r="D8" s="628"/>
      <c r="E8" s="628" t="str">
        <f>'5.1'!F6</f>
        <v>31 декабря 2024 г.</v>
      </c>
      <c r="F8" s="628"/>
    </row>
    <row r="9" spans="1:6" ht="26.25" thickBot="1" x14ac:dyDescent="0.25">
      <c r="A9" s="619"/>
      <c r="B9" s="619"/>
      <c r="C9" s="290" t="s">
        <v>1034</v>
      </c>
      <c r="D9" s="290" t="s">
        <v>1035</v>
      </c>
      <c r="E9" s="290" t="s">
        <v>1034</v>
      </c>
      <c r="F9" s="290" t="s">
        <v>1035</v>
      </c>
    </row>
    <row r="10" spans="1:6" ht="13.5" thickBot="1" x14ac:dyDescent="0.25">
      <c r="A10" s="287">
        <v>1</v>
      </c>
      <c r="B10" s="287">
        <v>2</v>
      </c>
      <c r="C10" s="287">
        <v>3</v>
      </c>
      <c r="D10" s="287">
        <v>4</v>
      </c>
      <c r="E10" s="287">
        <v>5</v>
      </c>
      <c r="F10" s="287">
        <v>6</v>
      </c>
    </row>
    <row r="11" spans="1:6" ht="26.25" thickBot="1" x14ac:dyDescent="0.25">
      <c r="A11" s="75">
        <v>1</v>
      </c>
      <c r="B11" s="82" t="s">
        <v>1025</v>
      </c>
      <c r="C11" s="165">
        <v>0.22</v>
      </c>
      <c r="D11" s="166">
        <v>45991</v>
      </c>
      <c r="E11" s="165">
        <v>0.16</v>
      </c>
      <c r="F11" s="166">
        <v>45657</v>
      </c>
    </row>
    <row r="12" spans="1:6" ht="51.75" hidden="1" thickBot="1" x14ac:dyDescent="0.25">
      <c r="A12" s="136">
        <v>2</v>
      </c>
      <c r="B12" s="167" t="s">
        <v>1036</v>
      </c>
      <c r="C12" s="136" t="s">
        <v>139</v>
      </c>
      <c r="D12" s="136" t="s">
        <v>139</v>
      </c>
      <c r="E12" s="136" t="s">
        <v>139</v>
      </c>
      <c r="F12" s="136" t="s">
        <v>139</v>
      </c>
    </row>
    <row r="13" spans="1:6" ht="64.5" hidden="1" thickBot="1" x14ac:dyDescent="0.25">
      <c r="A13" s="136">
        <v>3</v>
      </c>
      <c r="B13" s="167" t="s">
        <v>1037</v>
      </c>
      <c r="C13" s="136" t="s">
        <v>139</v>
      </c>
      <c r="D13" s="136" t="s">
        <v>139</v>
      </c>
      <c r="E13" s="136" t="s">
        <v>139</v>
      </c>
      <c r="F13" s="136" t="s">
        <v>139</v>
      </c>
    </row>
    <row r="14" spans="1:6" ht="51.75" hidden="1" thickBot="1" x14ac:dyDescent="0.25">
      <c r="A14" s="136">
        <v>4</v>
      </c>
      <c r="B14" s="167" t="s">
        <v>1038</v>
      </c>
      <c r="C14" s="136" t="s">
        <v>139</v>
      </c>
      <c r="D14" s="136" t="s">
        <v>139</v>
      </c>
      <c r="E14" s="136" t="s">
        <v>139</v>
      </c>
      <c r="F14" s="136" t="s">
        <v>139</v>
      </c>
    </row>
    <row r="15" spans="1:6" ht="51.75" hidden="1" thickBot="1" x14ac:dyDescent="0.25">
      <c r="A15" s="136">
        <v>5</v>
      </c>
      <c r="B15" s="167" t="s">
        <v>1039</v>
      </c>
      <c r="C15" s="136" t="s">
        <v>139</v>
      </c>
      <c r="D15" s="136" t="s">
        <v>139</v>
      </c>
      <c r="E15" s="136" t="s">
        <v>139</v>
      </c>
      <c r="F15" s="136" t="s">
        <v>139</v>
      </c>
    </row>
    <row r="16" spans="1:6" ht="39" hidden="1" thickBot="1" x14ac:dyDescent="0.25">
      <c r="A16" s="136">
        <v>6</v>
      </c>
      <c r="B16" s="167" t="s">
        <v>1040</v>
      </c>
      <c r="C16" s="136" t="s">
        <v>139</v>
      </c>
      <c r="D16" s="136" t="s">
        <v>139</v>
      </c>
      <c r="E16" s="136" t="s">
        <v>139</v>
      </c>
      <c r="F16" s="136" t="s">
        <v>139</v>
      </c>
    </row>
    <row r="17" spans="1:6" ht="39" hidden="1" thickBot="1" x14ac:dyDescent="0.25">
      <c r="A17" s="136">
        <v>7</v>
      </c>
      <c r="B17" s="167" t="s">
        <v>1041</v>
      </c>
      <c r="C17" s="136" t="s">
        <v>139</v>
      </c>
      <c r="D17" s="136" t="s">
        <v>139</v>
      </c>
      <c r="E17" s="136" t="s">
        <v>139</v>
      </c>
      <c r="F17" s="136" t="s">
        <v>139</v>
      </c>
    </row>
  </sheetData>
  <mergeCells count="10">
    <mergeCell ref="A8:A9"/>
    <mergeCell ref="B8:B9"/>
    <mergeCell ref="C8:D8"/>
    <mergeCell ref="E8:F8"/>
    <mergeCell ref="A1:F1"/>
    <mergeCell ref="A2:F2"/>
    <mergeCell ref="A3:F3"/>
    <mergeCell ref="A4:F4"/>
    <mergeCell ref="A5:F5"/>
    <mergeCell ref="A6:F6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30"/>
  <sheetViews>
    <sheetView zoomScaleNormal="100" workbookViewId="0">
      <selection activeCell="D28" sqref="D28"/>
    </sheetView>
  </sheetViews>
  <sheetFormatPr defaultRowHeight="12.75" x14ac:dyDescent="0.2"/>
  <cols>
    <col min="1" max="1" width="9.140625" style="60"/>
    <col min="2" max="2" width="40" style="60" customWidth="1"/>
    <col min="3" max="3" width="17.5703125" style="60" customWidth="1"/>
    <col min="4" max="4" width="18.28515625" style="60" customWidth="1"/>
    <col min="5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59" t="str">
        <f>'5.1'!A3:H3</f>
        <v>по состоянию на 30.06.2025</v>
      </c>
      <c r="B3" s="559"/>
      <c r="C3" s="559"/>
      <c r="D3" s="559"/>
    </row>
    <row r="4" spans="1:4" ht="27" customHeight="1" x14ac:dyDescent="0.2">
      <c r="A4" s="560" t="s">
        <v>1149</v>
      </c>
      <c r="B4" s="560"/>
      <c r="C4" s="560"/>
      <c r="D4" s="560"/>
    </row>
    <row r="5" spans="1:4" ht="13.5" thickBot="1" x14ac:dyDescent="0.25">
      <c r="D5" s="74" t="s">
        <v>201</v>
      </c>
    </row>
    <row r="6" spans="1:4" ht="26.25" thickBot="1" x14ac:dyDescent="0.25">
      <c r="A6" s="290" t="s">
        <v>1</v>
      </c>
      <c r="B6" s="291" t="s">
        <v>3</v>
      </c>
      <c r="C6" s="291" t="str">
        <f>'5.1'!C6:E6</f>
        <v>30 июня 2025 г.</v>
      </c>
      <c r="D6" s="291" t="str">
        <f>'5.1'!F6</f>
        <v>31 декабря 2024 г.</v>
      </c>
    </row>
    <row r="7" spans="1:4" ht="13.5" thickBot="1" x14ac:dyDescent="0.25">
      <c r="A7" s="213">
        <v>1</v>
      </c>
      <c r="B7" s="289">
        <v>2</v>
      </c>
      <c r="C7" s="289">
        <v>3</v>
      </c>
      <c r="D7" s="289">
        <v>4</v>
      </c>
    </row>
    <row r="8" spans="1:4" ht="26.25" thickBot="1" x14ac:dyDescent="0.25">
      <c r="A8" s="76">
        <v>1</v>
      </c>
      <c r="B8" s="78" t="s">
        <v>202</v>
      </c>
      <c r="C8" s="111">
        <v>10500</v>
      </c>
      <c r="D8" s="111">
        <v>0</v>
      </c>
    </row>
    <row r="9" spans="1:4" ht="26.25" thickBot="1" x14ac:dyDescent="0.25">
      <c r="A9" s="76">
        <v>2</v>
      </c>
      <c r="B9" s="78" t="s">
        <v>203</v>
      </c>
      <c r="C9" s="111">
        <v>6663.8</v>
      </c>
      <c r="D9" s="111">
        <v>3136.47</v>
      </c>
    </row>
    <row r="10" spans="1:4" ht="26.25" hidden="1" thickBot="1" x14ac:dyDescent="0.25">
      <c r="A10" s="76">
        <v>3</v>
      </c>
      <c r="B10" s="78" t="s">
        <v>204</v>
      </c>
      <c r="C10" s="112">
        <v>0</v>
      </c>
      <c r="D10" s="112">
        <v>0</v>
      </c>
    </row>
    <row r="11" spans="1:4" ht="26.25" hidden="1" thickBot="1" x14ac:dyDescent="0.25">
      <c r="A11" s="76">
        <v>4</v>
      </c>
      <c r="B11" s="78" t="s">
        <v>205</v>
      </c>
      <c r="C11" s="112">
        <v>0</v>
      </c>
      <c r="D11" s="112">
        <v>0</v>
      </c>
    </row>
    <row r="12" spans="1:4" ht="25.5" hidden="1" x14ac:dyDescent="0.2">
      <c r="A12" s="624">
        <v>5</v>
      </c>
      <c r="B12" s="163" t="s">
        <v>206</v>
      </c>
      <c r="C12" s="626">
        <v>0</v>
      </c>
      <c r="D12" s="626">
        <v>0</v>
      </c>
    </row>
    <row r="13" spans="1:4" ht="13.5" hidden="1" thickBot="1" x14ac:dyDescent="0.25">
      <c r="A13" s="625"/>
      <c r="B13" s="162" t="s">
        <v>157</v>
      </c>
      <c r="C13" s="627"/>
      <c r="D13" s="627"/>
    </row>
    <row r="14" spans="1:4" ht="26.25" hidden="1" thickBot="1" x14ac:dyDescent="0.25">
      <c r="A14" s="76">
        <v>6</v>
      </c>
      <c r="B14" s="78" t="s">
        <v>207</v>
      </c>
      <c r="C14" s="112">
        <v>0</v>
      </c>
      <c r="D14" s="112">
        <v>0</v>
      </c>
    </row>
    <row r="15" spans="1:4" ht="13.5" hidden="1" thickBot="1" x14ac:dyDescent="0.25">
      <c r="A15" s="76">
        <v>7</v>
      </c>
      <c r="B15" s="78" t="s">
        <v>208</v>
      </c>
      <c r="C15" s="112">
        <v>0</v>
      </c>
      <c r="D15" s="112">
        <v>0</v>
      </c>
    </row>
    <row r="16" spans="1:4" ht="26.25" hidden="1" thickBot="1" x14ac:dyDescent="0.25">
      <c r="A16" s="76">
        <v>8</v>
      </c>
      <c r="B16" s="78" t="s">
        <v>196</v>
      </c>
      <c r="C16" s="112">
        <v>0</v>
      </c>
      <c r="D16" s="112">
        <v>0</v>
      </c>
    </row>
    <row r="17" spans="1:4" ht="39" hidden="1" thickBot="1" x14ac:dyDescent="0.25">
      <c r="A17" s="76">
        <v>9</v>
      </c>
      <c r="B17" s="78" t="s">
        <v>209</v>
      </c>
      <c r="C17" s="112">
        <v>0</v>
      </c>
      <c r="D17" s="112">
        <v>0</v>
      </c>
    </row>
    <row r="18" spans="1:4" hidden="1" x14ac:dyDescent="0.2">
      <c r="A18" s="624">
        <v>10</v>
      </c>
      <c r="B18" s="163" t="s">
        <v>210</v>
      </c>
      <c r="C18" s="626">
        <v>0</v>
      </c>
      <c r="D18" s="626">
        <v>0</v>
      </c>
    </row>
    <row r="19" spans="1:4" ht="13.5" hidden="1" thickBot="1" x14ac:dyDescent="0.25">
      <c r="A19" s="625"/>
      <c r="B19" s="162" t="s">
        <v>157</v>
      </c>
      <c r="C19" s="627"/>
      <c r="D19" s="627"/>
    </row>
    <row r="20" spans="1:4" ht="13.5" hidden="1" thickBot="1" x14ac:dyDescent="0.25">
      <c r="A20" s="76">
        <v>11</v>
      </c>
      <c r="B20" s="78" t="s">
        <v>211</v>
      </c>
      <c r="C20" s="112">
        <v>0</v>
      </c>
      <c r="D20" s="112">
        <v>0</v>
      </c>
    </row>
    <row r="21" spans="1:4" ht="13.5" hidden="1" thickBot="1" x14ac:dyDescent="0.25">
      <c r="A21" s="76">
        <v>12</v>
      </c>
      <c r="B21" s="78" t="s">
        <v>212</v>
      </c>
      <c r="C21" s="112">
        <v>0</v>
      </c>
      <c r="D21" s="112">
        <v>0</v>
      </c>
    </row>
    <row r="22" spans="1:4" ht="13.5" hidden="1" thickBot="1" x14ac:dyDescent="0.25">
      <c r="A22" s="76">
        <v>13</v>
      </c>
      <c r="B22" s="78" t="s">
        <v>213</v>
      </c>
      <c r="C22" s="112">
        <v>0</v>
      </c>
      <c r="D22" s="112">
        <v>0</v>
      </c>
    </row>
    <row r="23" spans="1:4" ht="13.5" hidden="1" thickBot="1" x14ac:dyDescent="0.25">
      <c r="A23" s="76">
        <v>14</v>
      </c>
      <c r="B23" s="78" t="s">
        <v>214</v>
      </c>
      <c r="C23" s="112">
        <v>0</v>
      </c>
      <c r="D23" s="112">
        <v>0</v>
      </c>
    </row>
    <row r="24" spans="1:4" ht="13.5" hidden="1" thickBot="1" x14ac:dyDescent="0.25">
      <c r="A24" s="76">
        <v>15</v>
      </c>
      <c r="B24" s="78" t="s">
        <v>215</v>
      </c>
      <c r="C24" s="112">
        <v>0</v>
      </c>
      <c r="D24" s="112">
        <v>0</v>
      </c>
    </row>
    <row r="25" spans="1:4" ht="13.5" hidden="1" thickBot="1" x14ac:dyDescent="0.25">
      <c r="A25" s="247">
        <v>16</v>
      </c>
      <c r="B25" s="162" t="s">
        <v>216</v>
      </c>
      <c r="C25" s="209">
        <v>0</v>
      </c>
      <c r="D25" s="209">
        <v>0</v>
      </c>
    </row>
    <row r="26" spans="1:4" ht="13.5" hidden="1" thickBot="1" x14ac:dyDescent="0.25">
      <c r="A26" s="247">
        <v>17</v>
      </c>
      <c r="B26" s="162" t="s">
        <v>217</v>
      </c>
      <c r="C26" s="209">
        <v>0</v>
      </c>
      <c r="D26" s="209">
        <v>0</v>
      </c>
    </row>
    <row r="27" spans="1:4" ht="13.5" hidden="1" thickBot="1" x14ac:dyDescent="0.25">
      <c r="A27" s="247">
        <v>18</v>
      </c>
      <c r="B27" s="162" t="s">
        <v>218</v>
      </c>
      <c r="C27" s="209">
        <v>0</v>
      </c>
      <c r="D27" s="209">
        <v>0</v>
      </c>
    </row>
    <row r="28" spans="1:4" ht="13.5" thickBot="1" x14ac:dyDescent="0.25">
      <c r="A28" s="247">
        <v>19</v>
      </c>
      <c r="B28" s="162" t="s">
        <v>219</v>
      </c>
      <c r="C28" s="209">
        <v>955127.74</v>
      </c>
      <c r="D28" s="209">
        <v>947130.44</v>
      </c>
    </row>
    <row r="29" spans="1:4" ht="13.5" thickBot="1" x14ac:dyDescent="0.25">
      <c r="A29" s="292">
        <v>20</v>
      </c>
      <c r="B29" s="306" t="s">
        <v>151</v>
      </c>
      <c r="C29" s="307">
        <v>972291.54</v>
      </c>
      <c r="D29" s="307">
        <v>950266.90999999992</v>
      </c>
    </row>
    <row r="30" spans="1:4" x14ac:dyDescent="0.2">
      <c r="C30" s="168"/>
      <c r="D30" s="168"/>
    </row>
  </sheetData>
  <mergeCells count="10">
    <mergeCell ref="A18:A19"/>
    <mergeCell ref="C18:C19"/>
    <mergeCell ref="D18:D19"/>
    <mergeCell ref="A1:D1"/>
    <mergeCell ref="A2:D2"/>
    <mergeCell ref="A4:D4"/>
    <mergeCell ref="A12:A13"/>
    <mergeCell ref="C12:C13"/>
    <mergeCell ref="D12:D13"/>
    <mergeCell ref="A3:D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0"/>
  <sheetViews>
    <sheetView zoomScaleNormal="100" workbookViewId="0">
      <selection activeCell="C18" sqref="C18"/>
    </sheetView>
  </sheetViews>
  <sheetFormatPr defaultRowHeight="12.75" x14ac:dyDescent="0.2"/>
  <cols>
    <col min="1" max="1" width="9.140625" style="60"/>
    <col min="2" max="2" width="35.85546875" style="60" customWidth="1"/>
    <col min="3" max="3" width="18.28515625" style="60" customWidth="1"/>
    <col min="4" max="4" width="17.7109375" style="60" customWidth="1"/>
    <col min="5" max="5" width="15.5703125" style="122" customWidth="1"/>
    <col min="6" max="16384" width="9.140625" style="60"/>
  </cols>
  <sheetData>
    <row r="1" spans="1:6" ht="15.75" x14ac:dyDescent="0.2">
      <c r="A1" s="558" t="s">
        <v>140</v>
      </c>
      <c r="B1" s="558"/>
      <c r="C1" s="558"/>
      <c r="D1" s="558"/>
    </row>
    <row r="2" spans="1:6" ht="15.75" x14ac:dyDescent="0.2">
      <c r="A2" s="559" t="s">
        <v>141</v>
      </c>
      <c r="B2" s="559"/>
      <c r="C2" s="559"/>
      <c r="D2" s="559"/>
    </row>
    <row r="3" spans="1:6" ht="15.75" x14ac:dyDescent="0.2">
      <c r="A3" s="559" t="str">
        <f>'5.1'!A3:H3</f>
        <v>по состоянию на 30.06.2025</v>
      </c>
      <c r="B3" s="559"/>
      <c r="C3" s="559"/>
      <c r="D3" s="559"/>
    </row>
    <row r="4" spans="1:6" ht="14.25" x14ac:dyDescent="0.2">
      <c r="A4" s="573" t="s">
        <v>1082</v>
      </c>
      <c r="B4" s="573"/>
      <c r="C4" s="573"/>
      <c r="D4" s="573"/>
    </row>
    <row r="5" spans="1:6" ht="13.5" thickBot="1" x14ac:dyDescent="0.25">
      <c r="D5" s="74" t="s">
        <v>220</v>
      </c>
    </row>
    <row r="6" spans="1:6" ht="26.25" thickBot="1" x14ac:dyDescent="0.25">
      <c r="A6" s="290" t="s">
        <v>1</v>
      </c>
      <c r="B6" s="291" t="s">
        <v>3</v>
      </c>
      <c r="C6" s="291" t="str">
        <f>'5.1'!C6:E6</f>
        <v>30 июня 2025 г.</v>
      </c>
      <c r="D6" s="291" t="str">
        <f>'5.1'!F6</f>
        <v>31 декабря 2024 г.</v>
      </c>
    </row>
    <row r="7" spans="1:6" ht="13.5" thickBot="1" x14ac:dyDescent="0.25">
      <c r="A7" s="213">
        <v>1</v>
      </c>
      <c r="B7" s="289">
        <v>2</v>
      </c>
      <c r="C7" s="289">
        <v>3</v>
      </c>
      <c r="D7" s="289">
        <v>4</v>
      </c>
    </row>
    <row r="8" spans="1:6" ht="13.5" hidden="1" thickBot="1" x14ac:dyDescent="0.25">
      <c r="A8" s="76">
        <v>1</v>
      </c>
      <c r="B8" s="78" t="s">
        <v>194</v>
      </c>
      <c r="C8" s="111">
        <v>0</v>
      </c>
      <c r="D8" s="111">
        <v>0</v>
      </c>
    </row>
    <row r="9" spans="1:6" ht="13.5" thickBot="1" x14ac:dyDescent="0.25">
      <c r="A9" s="76">
        <v>2</v>
      </c>
      <c r="B9" s="78" t="s">
        <v>189</v>
      </c>
      <c r="C9" s="111">
        <v>152974.04000000015</v>
      </c>
      <c r="D9" s="111">
        <v>0</v>
      </c>
    </row>
    <row r="10" spans="1:6" ht="13.5" thickBot="1" x14ac:dyDescent="0.25">
      <c r="A10" s="76">
        <v>3</v>
      </c>
      <c r="B10" s="78" t="s">
        <v>190</v>
      </c>
      <c r="C10" s="111">
        <v>412122.56</v>
      </c>
      <c r="D10" s="111">
        <v>242067.68</v>
      </c>
    </row>
    <row r="11" spans="1:6" ht="26.25" thickBot="1" x14ac:dyDescent="0.25">
      <c r="A11" s="76">
        <v>4</v>
      </c>
      <c r="B11" s="78" t="s">
        <v>221</v>
      </c>
      <c r="C11" s="111">
        <v>1073708.96</v>
      </c>
      <c r="D11" s="111">
        <v>801548.66</v>
      </c>
    </row>
    <row r="12" spans="1:6" ht="26.25" hidden="1" thickBot="1" x14ac:dyDescent="0.25">
      <c r="A12" s="76">
        <v>5</v>
      </c>
      <c r="B12" s="78" t="s">
        <v>222</v>
      </c>
      <c r="C12" s="111">
        <v>0</v>
      </c>
      <c r="D12" s="111">
        <v>0</v>
      </c>
    </row>
    <row r="13" spans="1:6" ht="26.25" thickBot="1" x14ac:dyDescent="0.25">
      <c r="A13" s="76">
        <v>6</v>
      </c>
      <c r="B13" s="78" t="s">
        <v>188</v>
      </c>
      <c r="C13" s="111">
        <v>37628</v>
      </c>
      <c r="D13" s="111">
        <v>0</v>
      </c>
    </row>
    <row r="14" spans="1:6" ht="13.5" hidden="1" thickBot="1" x14ac:dyDescent="0.25">
      <c r="A14" s="76">
        <v>7</v>
      </c>
      <c r="B14" s="78" t="s">
        <v>223</v>
      </c>
      <c r="C14" s="111">
        <v>0</v>
      </c>
      <c r="D14" s="111">
        <v>0</v>
      </c>
      <c r="E14" s="169"/>
      <c r="F14" s="170"/>
    </row>
    <row r="15" spans="1:6" ht="39" hidden="1" thickBot="1" x14ac:dyDescent="0.25">
      <c r="A15" s="76">
        <v>8</v>
      </c>
      <c r="B15" s="78" t="s">
        <v>195</v>
      </c>
      <c r="C15" s="111">
        <v>0</v>
      </c>
      <c r="D15" s="111">
        <v>0</v>
      </c>
    </row>
    <row r="16" spans="1:6" ht="26.25" hidden="1" thickBot="1" x14ac:dyDescent="0.25">
      <c r="A16" s="76">
        <v>9</v>
      </c>
      <c r="B16" s="78" t="s">
        <v>224</v>
      </c>
      <c r="C16" s="111">
        <v>0</v>
      </c>
      <c r="D16" s="111">
        <v>0</v>
      </c>
    </row>
    <row r="17" spans="1:4" ht="13.5" hidden="1" thickBot="1" x14ac:dyDescent="0.25">
      <c r="A17" s="76">
        <v>10</v>
      </c>
      <c r="B17" s="78" t="s">
        <v>181</v>
      </c>
      <c r="C17" s="111">
        <v>0</v>
      </c>
      <c r="D17" s="111">
        <v>0</v>
      </c>
    </row>
    <row r="18" spans="1:4" ht="13.5" thickBot="1" x14ac:dyDescent="0.25">
      <c r="A18" s="292">
        <v>11</v>
      </c>
      <c r="B18" s="306" t="s">
        <v>151</v>
      </c>
      <c r="C18" s="307">
        <v>1676433.56</v>
      </c>
      <c r="D18" s="307">
        <v>1043616.3400000001</v>
      </c>
    </row>
    <row r="19" spans="1:4" ht="15.75" x14ac:dyDescent="0.2">
      <c r="A19" s="171"/>
    </row>
    <row r="20" spans="1:4" x14ac:dyDescent="0.2">
      <c r="C20" s="122"/>
    </row>
  </sheetData>
  <mergeCells count="4">
    <mergeCell ref="A1:D1"/>
    <mergeCell ref="A2:D2"/>
    <mergeCell ref="A4:D4"/>
    <mergeCell ref="A3:D3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9"/>
  <sheetViews>
    <sheetView workbookViewId="0">
      <selection activeCell="A6" sqref="A6"/>
    </sheetView>
  </sheetViews>
  <sheetFormatPr defaultRowHeight="12.75" x14ac:dyDescent="0.2"/>
  <cols>
    <col min="1" max="1" width="109.7109375" style="60" customWidth="1"/>
    <col min="2" max="16384" width="9.140625" style="60"/>
  </cols>
  <sheetData>
    <row r="1" spans="1:4" ht="15.75" x14ac:dyDescent="0.2">
      <c r="A1" s="171" t="s">
        <v>140</v>
      </c>
      <c r="B1" s="147"/>
      <c r="C1" s="147"/>
      <c r="D1" s="147"/>
    </row>
    <row r="2" spans="1:4" ht="15.75" x14ac:dyDescent="0.2">
      <c r="A2" s="73" t="s">
        <v>141</v>
      </c>
      <c r="B2" s="148"/>
      <c r="C2" s="148"/>
      <c r="D2" s="148"/>
    </row>
    <row r="3" spans="1:4" ht="15.75" x14ac:dyDescent="0.2">
      <c r="A3" s="73" t="str">
        <f>'5.1'!A3:H3</f>
        <v>по состоянию на 30.06.2025</v>
      </c>
      <c r="B3" s="148"/>
      <c r="C3" s="148"/>
      <c r="D3" s="148"/>
    </row>
    <row r="4" spans="1:4" ht="14.25" x14ac:dyDescent="0.2">
      <c r="A4" s="164" t="s">
        <v>897</v>
      </c>
    </row>
    <row r="5" spans="1:4" ht="15.75" thickBot="1" x14ac:dyDescent="0.25">
      <c r="A5" s="70"/>
    </row>
    <row r="6" spans="1:4" ht="59.25" customHeight="1" thickBot="1" x14ac:dyDescent="0.25">
      <c r="A6" s="172" t="s">
        <v>898</v>
      </c>
    </row>
    <row r="7" spans="1:4" ht="60.75" customHeight="1" thickBot="1" x14ac:dyDescent="0.25">
      <c r="A7" s="172" t="s">
        <v>1184</v>
      </c>
    </row>
    <row r="8" spans="1:4" ht="46.5" customHeight="1" thickBot="1" x14ac:dyDescent="0.25">
      <c r="A8" s="172" t="s">
        <v>899</v>
      </c>
    </row>
    <row r="9" spans="1:4" ht="54.75" customHeight="1" thickBot="1" x14ac:dyDescent="0.25">
      <c r="A9" s="172" t="s">
        <v>1208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8"/>
  <sheetViews>
    <sheetView zoomScaleNormal="100" workbookViewId="0">
      <selection activeCell="K24" sqref="K24"/>
    </sheetView>
  </sheetViews>
  <sheetFormatPr defaultRowHeight="12.75" x14ac:dyDescent="0.2"/>
  <cols>
    <col min="1" max="1" width="6.7109375" customWidth="1"/>
    <col min="2" max="2" width="24.28515625" customWidth="1"/>
    <col min="3" max="3" width="17.7109375" customWidth="1"/>
    <col min="4" max="4" width="16.7109375" customWidth="1"/>
    <col min="5" max="5" width="18.5703125" customWidth="1"/>
    <col min="6" max="6" width="19" customWidth="1"/>
    <col min="7" max="7" width="17.42578125" customWidth="1"/>
  </cols>
  <sheetData>
    <row r="1" spans="1:7" s="60" customFormat="1" ht="15.75" x14ac:dyDescent="0.2">
      <c r="A1" s="558" t="s">
        <v>140</v>
      </c>
      <c r="B1" s="558"/>
      <c r="C1" s="558"/>
      <c r="D1" s="558"/>
      <c r="E1" s="558"/>
      <c r="F1" s="558"/>
      <c r="G1" s="558"/>
    </row>
    <row r="2" spans="1:7" s="60" customFormat="1" ht="15.75" x14ac:dyDescent="0.2">
      <c r="A2" s="559" t="s">
        <v>141</v>
      </c>
      <c r="B2" s="559"/>
      <c r="C2" s="559"/>
      <c r="D2" s="559"/>
      <c r="E2" s="559"/>
      <c r="F2" s="559"/>
      <c r="G2" s="559"/>
    </row>
    <row r="3" spans="1:7" s="60" customFormat="1" ht="15.75" x14ac:dyDescent="0.2">
      <c r="A3" s="559" t="str">
        <f>'5.1'!A3:H3</f>
        <v>по состоянию на 30.06.2025</v>
      </c>
      <c r="B3" s="559"/>
      <c r="C3" s="559"/>
      <c r="D3" s="559"/>
      <c r="E3" s="559"/>
      <c r="F3" s="559"/>
      <c r="G3" s="559"/>
    </row>
    <row r="4" spans="1:7" s="60" customFormat="1" ht="42" customHeight="1" x14ac:dyDescent="0.2">
      <c r="A4" s="560" t="s">
        <v>1139</v>
      </c>
      <c r="B4" s="560"/>
      <c r="C4" s="560"/>
      <c r="D4" s="560"/>
      <c r="E4" s="560"/>
      <c r="F4" s="560"/>
      <c r="G4" s="560"/>
    </row>
    <row r="5" spans="1:7" ht="15.75" thickBot="1" x14ac:dyDescent="0.25">
      <c r="G5" s="61" t="s">
        <v>1131</v>
      </c>
    </row>
    <row r="6" spans="1:7" s="260" customFormat="1" ht="288" customHeight="1" thickBot="1" x14ac:dyDescent="0.25">
      <c r="A6" s="325" t="s">
        <v>1138</v>
      </c>
      <c r="B6" s="325" t="s">
        <v>3</v>
      </c>
      <c r="C6" s="325" t="s">
        <v>1132</v>
      </c>
      <c r="D6" s="325" t="s">
        <v>1133</v>
      </c>
      <c r="E6" s="325" t="s">
        <v>1134</v>
      </c>
      <c r="F6" s="325" t="s">
        <v>1135</v>
      </c>
      <c r="G6" s="325" t="s">
        <v>151</v>
      </c>
    </row>
    <row r="7" spans="1:7" s="259" customFormat="1" ht="13.5" thickBot="1" x14ac:dyDescent="0.25">
      <c r="A7" s="326">
        <v>1</v>
      </c>
      <c r="B7" s="326">
        <v>2</v>
      </c>
      <c r="C7" s="326">
        <v>3</v>
      </c>
      <c r="D7" s="326">
        <v>4</v>
      </c>
      <c r="E7" s="326">
        <v>5</v>
      </c>
      <c r="F7" s="326">
        <v>6</v>
      </c>
      <c r="G7" s="326">
        <v>7</v>
      </c>
    </row>
    <row r="8" spans="1:7" s="261" customFormat="1" ht="43.5" thickBot="1" x14ac:dyDescent="0.3">
      <c r="A8" s="262">
        <v>1</v>
      </c>
      <c r="B8" s="191" t="s">
        <v>1140</v>
      </c>
      <c r="C8" s="192">
        <f>SUM(C9:C13)</f>
        <v>0</v>
      </c>
      <c r="D8" s="192">
        <f t="shared" ref="D8:G8" si="0">SUM(D9:D13)</f>
        <v>0</v>
      </c>
      <c r="E8" s="192">
        <f t="shared" si="0"/>
        <v>0</v>
      </c>
      <c r="F8" s="192">
        <f t="shared" si="0"/>
        <v>0</v>
      </c>
      <c r="G8" s="192">
        <f t="shared" si="0"/>
        <v>0</v>
      </c>
    </row>
    <row r="9" spans="1:7" s="261" customFormat="1" ht="15.75" thickBot="1" x14ac:dyDescent="0.3">
      <c r="A9" s="263">
        <v>2</v>
      </c>
      <c r="B9" s="264" t="s">
        <v>1141</v>
      </c>
      <c r="C9" s="265">
        <v>0</v>
      </c>
      <c r="D9" s="265">
        <v>0</v>
      </c>
      <c r="E9" s="265">
        <v>0</v>
      </c>
      <c r="F9" s="265">
        <v>0</v>
      </c>
      <c r="G9" s="265">
        <f>SUM(C9:F9)</f>
        <v>0</v>
      </c>
    </row>
    <row r="10" spans="1:7" s="261" customFormat="1" ht="30.75" hidden="1" thickBot="1" x14ac:dyDescent="0.3">
      <c r="A10" s="263">
        <v>3</v>
      </c>
      <c r="B10" s="264" t="s">
        <v>1142</v>
      </c>
      <c r="C10" s="265">
        <v>0</v>
      </c>
      <c r="D10" s="265">
        <v>0</v>
      </c>
      <c r="E10" s="265">
        <v>0</v>
      </c>
      <c r="F10" s="265">
        <v>0</v>
      </c>
      <c r="G10" s="265">
        <f t="shared" ref="G10:G13" si="1">SUM(C10:F10)</f>
        <v>0</v>
      </c>
    </row>
    <row r="11" spans="1:7" s="261" customFormat="1" ht="93" hidden="1" customHeight="1" thickBot="1" x14ac:dyDescent="0.3">
      <c r="A11" s="263">
        <v>4</v>
      </c>
      <c r="B11" s="264" t="s">
        <v>1136</v>
      </c>
      <c r="C11" s="265">
        <v>0</v>
      </c>
      <c r="D11" s="265">
        <v>0</v>
      </c>
      <c r="E11" s="265">
        <v>0</v>
      </c>
      <c r="F11" s="265">
        <v>0</v>
      </c>
      <c r="G11" s="265">
        <f t="shared" si="1"/>
        <v>0</v>
      </c>
    </row>
    <row r="12" spans="1:7" s="261" customFormat="1" ht="65.25" hidden="1" customHeight="1" thickBot="1" x14ac:dyDescent="0.3">
      <c r="A12" s="263">
        <v>5</v>
      </c>
      <c r="B12" s="264" t="s">
        <v>1143</v>
      </c>
      <c r="C12" s="265">
        <v>0</v>
      </c>
      <c r="D12" s="265">
        <v>0</v>
      </c>
      <c r="E12" s="265">
        <v>0</v>
      </c>
      <c r="F12" s="265">
        <v>0</v>
      </c>
      <c r="G12" s="265">
        <f t="shared" si="1"/>
        <v>0</v>
      </c>
    </row>
    <row r="13" spans="1:7" s="261" customFormat="1" ht="15.75" hidden="1" thickBot="1" x14ac:dyDescent="0.3">
      <c r="A13" s="263">
        <v>6</v>
      </c>
      <c r="B13" s="264" t="s">
        <v>644</v>
      </c>
      <c r="C13" s="265">
        <v>0</v>
      </c>
      <c r="D13" s="265">
        <v>0</v>
      </c>
      <c r="E13" s="265">
        <v>0</v>
      </c>
      <c r="F13" s="265">
        <v>0</v>
      </c>
      <c r="G13" s="265">
        <f t="shared" si="1"/>
        <v>0</v>
      </c>
    </row>
    <row r="14" spans="1:7" s="261" customFormat="1" ht="45.75" hidden="1" thickBot="1" x14ac:dyDescent="0.3">
      <c r="A14" s="266">
        <v>7</v>
      </c>
      <c r="B14" s="267" t="s">
        <v>1144</v>
      </c>
      <c r="C14" s="192">
        <f>SUM(C15:C18)</f>
        <v>0</v>
      </c>
      <c r="D14" s="192">
        <f t="shared" ref="D14:G14" si="2">SUM(D15:D18)</f>
        <v>0</v>
      </c>
      <c r="E14" s="192">
        <f t="shared" si="2"/>
        <v>0</v>
      </c>
      <c r="F14" s="192">
        <f t="shared" si="2"/>
        <v>0</v>
      </c>
      <c r="G14" s="192">
        <f t="shared" si="2"/>
        <v>0</v>
      </c>
    </row>
    <row r="15" spans="1:7" s="261" customFormat="1" ht="86.25" hidden="1" customHeight="1" thickBot="1" x14ac:dyDescent="0.3">
      <c r="A15" s="263">
        <v>8</v>
      </c>
      <c r="B15" s="264" t="s">
        <v>1137</v>
      </c>
      <c r="C15" s="265">
        <v>0</v>
      </c>
      <c r="D15" s="265">
        <v>0</v>
      </c>
      <c r="E15" s="265">
        <v>0</v>
      </c>
      <c r="F15" s="265">
        <v>0</v>
      </c>
      <c r="G15" s="265">
        <f>SUM(C15:F15)</f>
        <v>0</v>
      </c>
    </row>
    <row r="16" spans="1:7" s="261" customFormat="1" ht="60.75" hidden="1" customHeight="1" thickBot="1" x14ac:dyDescent="0.3">
      <c r="A16" s="263">
        <v>9</v>
      </c>
      <c r="B16" s="264" t="s">
        <v>1145</v>
      </c>
      <c r="C16" s="265">
        <v>0</v>
      </c>
      <c r="D16" s="265">
        <v>0</v>
      </c>
      <c r="E16" s="265">
        <v>0</v>
      </c>
      <c r="F16" s="265">
        <v>0</v>
      </c>
      <c r="G16" s="265">
        <f t="shared" ref="G16:G18" si="3">SUM(C16:F16)</f>
        <v>0</v>
      </c>
    </row>
    <row r="17" spans="1:7" s="261" customFormat="1" ht="59.25" hidden="1" customHeight="1" thickBot="1" x14ac:dyDescent="0.3">
      <c r="A17" s="263">
        <v>10</v>
      </c>
      <c r="B17" s="264" t="s">
        <v>542</v>
      </c>
      <c r="C17" s="265">
        <v>0</v>
      </c>
      <c r="D17" s="265">
        <v>0</v>
      </c>
      <c r="E17" s="265">
        <v>0</v>
      </c>
      <c r="F17" s="265">
        <v>0</v>
      </c>
      <c r="G17" s="265">
        <f t="shared" si="3"/>
        <v>0</v>
      </c>
    </row>
    <row r="18" spans="1:7" s="261" customFormat="1" ht="15.75" hidden="1" thickBot="1" x14ac:dyDescent="0.3">
      <c r="A18" s="263">
        <v>11</v>
      </c>
      <c r="B18" s="264" t="s">
        <v>644</v>
      </c>
      <c r="C18" s="265">
        <v>0</v>
      </c>
      <c r="D18" s="265">
        <v>0</v>
      </c>
      <c r="E18" s="265">
        <v>0</v>
      </c>
      <c r="F18" s="265">
        <v>0</v>
      </c>
      <c r="G18" s="265">
        <f t="shared" si="3"/>
        <v>0</v>
      </c>
    </row>
    <row r="19" spans="1:7" s="261" customFormat="1" ht="15.75" thickBot="1" x14ac:dyDescent="0.3">
      <c r="A19" s="262">
        <v>12</v>
      </c>
      <c r="B19" s="268" t="s">
        <v>151</v>
      </c>
      <c r="C19" s="192">
        <f>C14+C8</f>
        <v>0</v>
      </c>
      <c r="D19" s="192">
        <f t="shared" ref="D19:G19" si="4">D14+D8</f>
        <v>0</v>
      </c>
      <c r="E19" s="192">
        <f t="shared" si="4"/>
        <v>0</v>
      </c>
      <c r="F19" s="192">
        <f t="shared" si="4"/>
        <v>0</v>
      </c>
      <c r="G19" s="192">
        <f t="shared" si="4"/>
        <v>0</v>
      </c>
    </row>
    <row r="20" spans="1:7" s="261" customFormat="1" ht="15.75" thickBot="1" x14ac:dyDescent="0.3">
      <c r="A20" s="263">
        <v>13</v>
      </c>
      <c r="B20" s="264" t="s">
        <v>1146</v>
      </c>
      <c r="C20" s="629"/>
      <c r="D20" s="629"/>
      <c r="E20" s="629"/>
      <c r="F20" s="629"/>
      <c r="G20" s="629"/>
    </row>
    <row r="22" spans="1:7" ht="37.5" customHeight="1" x14ac:dyDescent="0.2">
      <c r="A22" s="630" t="s">
        <v>1185</v>
      </c>
      <c r="B22" s="630"/>
      <c r="C22" s="630"/>
      <c r="D22" s="630"/>
      <c r="E22" s="630"/>
      <c r="F22" s="630"/>
      <c r="G22" s="630"/>
    </row>
    <row r="23" spans="1:7" ht="13.5" thickBot="1" x14ac:dyDescent="0.25"/>
    <row r="24" spans="1:7" s="260" customFormat="1" ht="288" customHeight="1" thickBot="1" x14ac:dyDescent="0.25">
      <c r="A24" s="325" t="s">
        <v>1138</v>
      </c>
      <c r="B24" s="325" t="s">
        <v>3</v>
      </c>
      <c r="C24" s="325" t="s">
        <v>1132</v>
      </c>
      <c r="D24" s="325" t="s">
        <v>1133</v>
      </c>
      <c r="E24" s="325" t="s">
        <v>1134</v>
      </c>
      <c r="F24" s="325" t="s">
        <v>1135</v>
      </c>
      <c r="G24" s="325" t="s">
        <v>151</v>
      </c>
    </row>
    <row r="25" spans="1:7" s="259" customFormat="1" ht="13.5" thickBot="1" x14ac:dyDescent="0.25">
      <c r="A25" s="326">
        <v>1</v>
      </c>
      <c r="B25" s="326">
        <v>2</v>
      </c>
      <c r="C25" s="326">
        <v>3</v>
      </c>
      <c r="D25" s="326">
        <v>4</v>
      </c>
      <c r="E25" s="326">
        <v>5</v>
      </c>
      <c r="F25" s="326">
        <v>6</v>
      </c>
      <c r="G25" s="326">
        <v>7</v>
      </c>
    </row>
    <row r="26" spans="1:7" s="261" customFormat="1" ht="43.5" thickBot="1" x14ac:dyDescent="0.3">
      <c r="A26" s="262">
        <v>1</v>
      </c>
      <c r="B26" s="191" t="s">
        <v>1140</v>
      </c>
      <c r="C26" s="192">
        <f>SUM(C27:C31)</f>
        <v>0</v>
      </c>
      <c r="D26" s="192">
        <f t="shared" ref="D26:G26" si="5">SUM(D27:D31)</f>
        <v>0</v>
      </c>
      <c r="E26" s="192">
        <f t="shared" si="5"/>
        <v>0</v>
      </c>
      <c r="F26" s="192">
        <f t="shared" si="5"/>
        <v>0</v>
      </c>
      <c r="G26" s="192">
        <f t="shared" si="5"/>
        <v>0</v>
      </c>
    </row>
    <row r="27" spans="1:7" s="261" customFormat="1" ht="15.75" thickBot="1" x14ac:dyDescent="0.3">
      <c r="A27" s="263">
        <v>2</v>
      </c>
      <c r="B27" s="264" t="s">
        <v>1141</v>
      </c>
      <c r="C27" s="265">
        <v>0</v>
      </c>
      <c r="D27" s="265">
        <v>0</v>
      </c>
      <c r="E27" s="265">
        <v>0</v>
      </c>
      <c r="F27" s="265">
        <v>0</v>
      </c>
      <c r="G27" s="265">
        <f>SUM(C27:F27)</f>
        <v>0</v>
      </c>
    </row>
    <row r="28" spans="1:7" s="261" customFormat="1" ht="30.75" hidden="1" thickBot="1" x14ac:dyDescent="0.3">
      <c r="A28" s="263">
        <v>3</v>
      </c>
      <c r="B28" s="264" t="s">
        <v>1142</v>
      </c>
      <c r="C28" s="265">
        <v>0</v>
      </c>
      <c r="D28" s="265">
        <v>0</v>
      </c>
      <c r="E28" s="265">
        <v>0</v>
      </c>
      <c r="F28" s="265">
        <v>0</v>
      </c>
      <c r="G28" s="265">
        <f t="shared" ref="G28:G31" si="6">SUM(C28:F28)</f>
        <v>0</v>
      </c>
    </row>
    <row r="29" spans="1:7" s="261" customFormat="1" ht="93" hidden="1" customHeight="1" thickBot="1" x14ac:dyDescent="0.3">
      <c r="A29" s="263">
        <v>4</v>
      </c>
      <c r="B29" s="264" t="s">
        <v>1136</v>
      </c>
      <c r="C29" s="265">
        <v>0</v>
      </c>
      <c r="D29" s="265">
        <v>0</v>
      </c>
      <c r="E29" s="265">
        <v>0</v>
      </c>
      <c r="F29" s="265">
        <v>0</v>
      </c>
      <c r="G29" s="265">
        <f t="shared" si="6"/>
        <v>0</v>
      </c>
    </row>
    <row r="30" spans="1:7" s="261" customFormat="1" ht="65.25" hidden="1" customHeight="1" thickBot="1" x14ac:dyDescent="0.3">
      <c r="A30" s="263">
        <v>5</v>
      </c>
      <c r="B30" s="264" t="s">
        <v>1143</v>
      </c>
      <c r="C30" s="265">
        <v>0</v>
      </c>
      <c r="D30" s="265">
        <v>0</v>
      </c>
      <c r="E30" s="265">
        <v>0</v>
      </c>
      <c r="F30" s="265">
        <v>0</v>
      </c>
      <c r="G30" s="265">
        <f t="shared" si="6"/>
        <v>0</v>
      </c>
    </row>
    <row r="31" spans="1:7" s="261" customFormat="1" ht="15.75" hidden="1" thickBot="1" x14ac:dyDescent="0.3">
      <c r="A31" s="263">
        <v>6</v>
      </c>
      <c r="B31" s="264" t="s">
        <v>644</v>
      </c>
      <c r="C31" s="265">
        <v>0</v>
      </c>
      <c r="D31" s="265">
        <v>0</v>
      </c>
      <c r="E31" s="265">
        <v>0</v>
      </c>
      <c r="F31" s="265">
        <v>0</v>
      </c>
      <c r="G31" s="265">
        <f t="shared" si="6"/>
        <v>0</v>
      </c>
    </row>
    <row r="32" spans="1:7" s="261" customFormat="1" ht="45.75" hidden="1" thickBot="1" x14ac:dyDescent="0.3">
      <c r="A32" s="266">
        <v>7</v>
      </c>
      <c r="B32" s="267" t="s">
        <v>1144</v>
      </c>
      <c r="C32" s="192">
        <f>SUM(C33:C36)</f>
        <v>0</v>
      </c>
      <c r="D32" s="192">
        <f t="shared" ref="D32:G32" si="7">SUM(D33:D36)</f>
        <v>0</v>
      </c>
      <c r="E32" s="192">
        <f t="shared" si="7"/>
        <v>0</v>
      </c>
      <c r="F32" s="192">
        <f t="shared" si="7"/>
        <v>0</v>
      </c>
      <c r="G32" s="192">
        <f t="shared" si="7"/>
        <v>0</v>
      </c>
    </row>
    <row r="33" spans="1:7" s="261" customFormat="1" ht="86.25" hidden="1" customHeight="1" thickBot="1" x14ac:dyDescent="0.3">
      <c r="A33" s="263">
        <v>8</v>
      </c>
      <c r="B33" s="264" t="s">
        <v>1137</v>
      </c>
      <c r="C33" s="265">
        <v>0</v>
      </c>
      <c r="D33" s="265">
        <v>0</v>
      </c>
      <c r="E33" s="265">
        <v>0</v>
      </c>
      <c r="F33" s="265">
        <v>0</v>
      </c>
      <c r="G33" s="265">
        <f>SUM(C33:F33)</f>
        <v>0</v>
      </c>
    </row>
    <row r="34" spans="1:7" s="261" customFormat="1" ht="60.75" hidden="1" customHeight="1" thickBot="1" x14ac:dyDescent="0.3">
      <c r="A34" s="263">
        <v>9</v>
      </c>
      <c r="B34" s="264" t="s">
        <v>1145</v>
      </c>
      <c r="C34" s="265">
        <v>0</v>
      </c>
      <c r="D34" s="265">
        <v>0</v>
      </c>
      <c r="E34" s="265">
        <v>0</v>
      </c>
      <c r="F34" s="265">
        <v>0</v>
      </c>
      <c r="G34" s="265">
        <f t="shared" ref="G34:G36" si="8">SUM(C34:F34)</f>
        <v>0</v>
      </c>
    </row>
    <row r="35" spans="1:7" s="261" customFormat="1" ht="59.25" hidden="1" customHeight="1" thickBot="1" x14ac:dyDescent="0.3">
      <c r="A35" s="263">
        <v>10</v>
      </c>
      <c r="B35" s="264" t="s">
        <v>542</v>
      </c>
      <c r="C35" s="265">
        <v>0</v>
      </c>
      <c r="D35" s="265">
        <v>0</v>
      </c>
      <c r="E35" s="265">
        <v>0</v>
      </c>
      <c r="F35" s="265">
        <v>0</v>
      </c>
      <c r="G35" s="265">
        <f t="shared" si="8"/>
        <v>0</v>
      </c>
    </row>
    <row r="36" spans="1:7" s="261" customFormat="1" ht="15.75" hidden="1" thickBot="1" x14ac:dyDescent="0.3">
      <c r="A36" s="263">
        <v>11</v>
      </c>
      <c r="B36" s="264" t="s">
        <v>644</v>
      </c>
      <c r="C36" s="265">
        <v>0</v>
      </c>
      <c r="D36" s="265">
        <v>0</v>
      </c>
      <c r="E36" s="265">
        <v>0</v>
      </c>
      <c r="F36" s="265">
        <v>0</v>
      </c>
      <c r="G36" s="265">
        <f t="shared" si="8"/>
        <v>0</v>
      </c>
    </row>
    <row r="37" spans="1:7" s="261" customFormat="1" ht="15.75" thickBot="1" x14ac:dyDescent="0.3">
      <c r="A37" s="262">
        <v>12</v>
      </c>
      <c r="B37" s="268" t="s">
        <v>151</v>
      </c>
      <c r="C37" s="192">
        <f>C32+C26</f>
        <v>0</v>
      </c>
      <c r="D37" s="192">
        <f t="shared" ref="D37:G37" si="9">D32+D26</f>
        <v>0</v>
      </c>
      <c r="E37" s="192">
        <f t="shared" si="9"/>
        <v>0</v>
      </c>
      <c r="F37" s="192">
        <f t="shared" si="9"/>
        <v>0</v>
      </c>
      <c r="G37" s="192">
        <f t="shared" si="9"/>
        <v>0</v>
      </c>
    </row>
    <row r="38" spans="1:7" s="261" customFormat="1" ht="15.75" thickBot="1" x14ac:dyDescent="0.3">
      <c r="A38" s="263">
        <v>13</v>
      </c>
      <c r="B38" s="264" t="s">
        <v>1146</v>
      </c>
      <c r="C38" s="629"/>
      <c r="D38" s="629"/>
      <c r="E38" s="629"/>
      <c r="F38" s="629"/>
      <c r="G38" s="629"/>
    </row>
  </sheetData>
  <mergeCells count="7">
    <mergeCell ref="C38:G38"/>
    <mergeCell ref="A22:G22"/>
    <mergeCell ref="C20:G20"/>
    <mergeCell ref="A1:G1"/>
    <mergeCell ref="A2:G2"/>
    <mergeCell ref="A3:G3"/>
    <mergeCell ref="A4:G4"/>
  </mergeCells>
  <pageMargins left="0.7" right="0.7" top="0.75" bottom="0.75" header="0.3" footer="0.3"/>
  <pageSetup paperSize="9" orientation="landscape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6"/>
  <sheetViews>
    <sheetView zoomScaleNormal="100" workbookViewId="0">
      <selection activeCell="D12" sqref="D12"/>
    </sheetView>
  </sheetViews>
  <sheetFormatPr defaultRowHeight="12.75" x14ac:dyDescent="0.2"/>
  <cols>
    <col min="1" max="1" width="9.140625" style="60"/>
    <col min="2" max="2" width="36.7109375" style="60" customWidth="1"/>
    <col min="3" max="3" width="18.5703125" style="60" customWidth="1"/>
    <col min="4" max="4" width="20" style="60" customWidth="1"/>
    <col min="5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59" t="str">
        <f>'5.1'!A3:H3</f>
        <v>по состоянию на 30.06.2025</v>
      </c>
      <c r="B3" s="559"/>
      <c r="C3" s="559"/>
      <c r="D3" s="559"/>
    </row>
    <row r="4" spans="1:4" ht="14.25" x14ac:dyDescent="0.2">
      <c r="A4" s="573" t="s">
        <v>1052</v>
      </c>
      <c r="B4" s="573"/>
      <c r="C4" s="573"/>
      <c r="D4" s="573"/>
    </row>
    <row r="5" spans="1:4" ht="15.75" thickBot="1" x14ac:dyDescent="0.25">
      <c r="D5" s="61" t="s">
        <v>725</v>
      </c>
    </row>
    <row r="6" spans="1:4" ht="29.25" thickBot="1" x14ac:dyDescent="0.25">
      <c r="A6" s="327" t="s">
        <v>1</v>
      </c>
      <c r="B6" s="328" t="s">
        <v>3</v>
      </c>
      <c r="C6" s="328" t="s">
        <v>1200</v>
      </c>
      <c r="D6" s="328" t="s">
        <v>1211</v>
      </c>
    </row>
    <row r="7" spans="1:4" ht="15.75" thickBot="1" x14ac:dyDescent="0.25">
      <c r="A7" s="329">
        <v>1</v>
      </c>
      <c r="B7" s="330">
        <v>2</v>
      </c>
      <c r="C7" s="330">
        <v>3</v>
      </c>
      <c r="D7" s="330">
        <v>4</v>
      </c>
    </row>
    <row r="8" spans="1:4" ht="29.25" thickBot="1" x14ac:dyDescent="0.25">
      <c r="A8" s="205">
        <v>1</v>
      </c>
      <c r="B8" s="180" t="s">
        <v>726</v>
      </c>
      <c r="C8" s="192">
        <f>SUM(C9:C15)</f>
        <v>2868366.36</v>
      </c>
      <c r="D8" s="192">
        <f>SUM(D9:D15)</f>
        <v>1733158.97</v>
      </c>
    </row>
    <row r="9" spans="1:4" ht="75.75" hidden="1" thickBot="1" x14ac:dyDescent="0.25">
      <c r="A9" s="199">
        <v>2</v>
      </c>
      <c r="B9" s="242" t="s">
        <v>727</v>
      </c>
      <c r="C9" s="243">
        <v>0</v>
      </c>
      <c r="D9" s="243">
        <v>0</v>
      </c>
    </row>
    <row r="10" spans="1:4" ht="89.25" hidden="1" customHeight="1" thickBot="1" x14ac:dyDescent="0.25">
      <c r="A10" s="62">
        <v>3</v>
      </c>
      <c r="B10" s="63" t="s">
        <v>728</v>
      </c>
      <c r="C10" s="173">
        <v>0</v>
      </c>
      <c r="D10" s="173">
        <v>0</v>
      </c>
    </row>
    <row r="11" spans="1:4" ht="60.75" hidden="1" thickBot="1" x14ac:dyDescent="0.25">
      <c r="A11" s="62">
        <v>4</v>
      </c>
      <c r="B11" s="63" t="s">
        <v>729</v>
      </c>
      <c r="C11" s="173">
        <v>0</v>
      </c>
      <c r="D11" s="173">
        <v>0</v>
      </c>
    </row>
    <row r="12" spans="1:4" ht="60.75" thickBot="1" x14ac:dyDescent="0.25">
      <c r="A12" s="62">
        <v>5</v>
      </c>
      <c r="B12" s="63" t="s">
        <v>730</v>
      </c>
      <c r="C12" s="64">
        <v>2868366.36</v>
      </c>
      <c r="D12" s="64">
        <v>1733158.97</v>
      </c>
    </row>
    <row r="13" spans="1:4" ht="60.75" hidden="1" thickBot="1" x14ac:dyDescent="0.25">
      <c r="A13" s="62">
        <v>6</v>
      </c>
      <c r="B13" s="63" t="s">
        <v>731</v>
      </c>
      <c r="C13" s="64">
        <v>0</v>
      </c>
      <c r="D13" s="64">
        <v>0</v>
      </c>
    </row>
    <row r="14" spans="1:4" ht="30.75" hidden="1" thickBot="1" x14ac:dyDescent="0.25">
      <c r="A14" s="62">
        <v>7</v>
      </c>
      <c r="B14" s="63" t="s">
        <v>1067</v>
      </c>
      <c r="C14" s="64">
        <v>0</v>
      </c>
      <c r="D14" s="64">
        <v>0</v>
      </c>
    </row>
    <row r="15" spans="1:4" ht="15.75" hidden="1" thickBot="1" x14ac:dyDescent="0.25">
      <c r="A15" s="62">
        <v>8</v>
      </c>
      <c r="B15" s="63" t="s">
        <v>644</v>
      </c>
      <c r="C15" s="64">
        <v>0</v>
      </c>
      <c r="D15" s="64">
        <v>0</v>
      </c>
    </row>
    <row r="16" spans="1:4" ht="29.25" hidden="1" thickBot="1" x14ac:dyDescent="0.25">
      <c r="A16" s="205">
        <v>9</v>
      </c>
      <c r="B16" s="180" t="s">
        <v>732</v>
      </c>
      <c r="C16" s="192">
        <f>SUM(C17:C21)</f>
        <v>0</v>
      </c>
      <c r="D16" s="192">
        <f>SUM(D17:D21)</f>
        <v>0</v>
      </c>
    </row>
    <row r="17" spans="1:5" ht="60.75" hidden="1" thickBot="1" x14ac:dyDescent="0.25">
      <c r="A17" s="199">
        <v>10</v>
      </c>
      <c r="B17" s="242" t="s">
        <v>729</v>
      </c>
      <c r="C17" s="244">
        <v>0</v>
      </c>
      <c r="D17" s="244">
        <v>0</v>
      </c>
    </row>
    <row r="18" spans="1:5" ht="60.75" hidden="1" thickBot="1" x14ac:dyDescent="0.25">
      <c r="A18" s="62">
        <v>11</v>
      </c>
      <c r="B18" s="63" t="s">
        <v>730</v>
      </c>
      <c r="C18" s="64">
        <v>0</v>
      </c>
      <c r="D18" s="64">
        <v>0</v>
      </c>
    </row>
    <row r="19" spans="1:5" ht="60.75" hidden="1" thickBot="1" x14ac:dyDescent="0.25">
      <c r="A19" s="62">
        <v>12</v>
      </c>
      <c r="B19" s="63" t="s">
        <v>731</v>
      </c>
      <c r="C19" s="64">
        <v>0</v>
      </c>
      <c r="D19" s="64">
        <v>0</v>
      </c>
      <c r="E19" s="65"/>
    </row>
    <row r="20" spans="1:5" ht="30.75" hidden="1" thickBot="1" x14ac:dyDescent="0.25">
      <c r="A20" s="62">
        <v>13</v>
      </c>
      <c r="B20" s="63" t="s">
        <v>1067</v>
      </c>
      <c r="C20" s="64">
        <v>0</v>
      </c>
      <c r="D20" s="64">
        <v>0</v>
      </c>
    </row>
    <row r="21" spans="1:5" ht="15.75" hidden="1" thickBot="1" x14ac:dyDescent="0.25">
      <c r="A21" s="62">
        <v>14</v>
      </c>
      <c r="B21" s="63" t="s">
        <v>644</v>
      </c>
      <c r="C21" s="64">
        <v>0</v>
      </c>
      <c r="D21" s="64">
        <v>0</v>
      </c>
    </row>
    <row r="22" spans="1:5" ht="15" thickBot="1" x14ac:dyDescent="0.25">
      <c r="A22" s="331">
        <v>15</v>
      </c>
      <c r="B22" s="332" t="s">
        <v>151</v>
      </c>
      <c r="C22" s="333">
        <f>C16+C8</f>
        <v>2868366.36</v>
      </c>
      <c r="D22" s="333">
        <f>D16+D8</f>
        <v>1733158.97</v>
      </c>
    </row>
    <row r="23" spans="1:5" ht="15" x14ac:dyDescent="0.2">
      <c r="A23" s="174"/>
    </row>
    <row r="27" spans="1:5" x14ac:dyDescent="0.2">
      <c r="C27" s="168"/>
    </row>
    <row r="35" spans="2:2" x14ac:dyDescent="0.2">
      <c r="B35" s="175"/>
    </row>
    <row r="36" spans="2:2" x14ac:dyDescent="0.2">
      <c r="B36" s="175"/>
    </row>
  </sheetData>
  <mergeCells count="4">
    <mergeCell ref="A1:D1"/>
    <mergeCell ref="A2:D2"/>
    <mergeCell ref="A3:D3"/>
    <mergeCell ref="A4:D4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25"/>
  <sheetViews>
    <sheetView topLeftCell="A13" workbookViewId="0">
      <selection activeCell="E20" sqref="E20"/>
    </sheetView>
  </sheetViews>
  <sheetFormatPr defaultRowHeight="12.75" x14ac:dyDescent="0.2"/>
  <cols>
    <col min="1" max="1" width="9.140625" style="176"/>
    <col min="2" max="2" width="27.140625" style="60" customWidth="1"/>
    <col min="3" max="3" width="20.28515625" style="60" customWidth="1"/>
    <col min="4" max="4" width="20" style="60" customWidth="1"/>
    <col min="5" max="5" width="20.28515625" style="60" customWidth="1"/>
    <col min="6" max="6" width="19.85546875" style="60" customWidth="1"/>
    <col min="7" max="16384" width="9.140625" style="60"/>
  </cols>
  <sheetData>
    <row r="1" spans="1:6" ht="15.75" x14ac:dyDescent="0.2">
      <c r="A1" s="558" t="s">
        <v>140</v>
      </c>
      <c r="B1" s="558"/>
      <c r="C1" s="558"/>
      <c r="D1" s="558"/>
      <c r="E1" s="558"/>
      <c r="F1" s="558"/>
    </row>
    <row r="2" spans="1:6" ht="15.75" x14ac:dyDescent="0.2">
      <c r="A2" s="559" t="s">
        <v>141</v>
      </c>
      <c r="B2" s="559"/>
      <c r="C2" s="559"/>
      <c r="D2" s="559"/>
      <c r="E2" s="559"/>
      <c r="F2" s="559"/>
    </row>
    <row r="3" spans="1:6" ht="15.75" x14ac:dyDescent="0.2">
      <c r="A3" s="559" t="str">
        <f>'34'!A3:D3</f>
        <v>по состоянию на 30.06.2025</v>
      </c>
      <c r="B3" s="559"/>
      <c r="C3" s="559"/>
      <c r="D3" s="559"/>
      <c r="E3" s="559"/>
      <c r="F3" s="559"/>
    </row>
    <row r="4" spans="1:6" ht="28.5" customHeight="1" x14ac:dyDescent="0.2">
      <c r="A4" s="630" t="s">
        <v>1086</v>
      </c>
      <c r="B4" s="630"/>
      <c r="C4" s="630"/>
      <c r="D4" s="630"/>
      <c r="E4" s="630"/>
      <c r="F4" s="630"/>
    </row>
    <row r="5" spans="1:6" ht="29.25" customHeight="1" x14ac:dyDescent="0.2">
      <c r="A5" s="630" t="s">
        <v>1068</v>
      </c>
      <c r="B5" s="630"/>
      <c r="C5" s="630"/>
      <c r="D5" s="630"/>
      <c r="E5" s="630"/>
      <c r="F5" s="630"/>
    </row>
    <row r="6" spans="1:6" ht="15.75" thickBot="1" x14ac:dyDescent="0.3">
      <c r="F6" s="177" t="s">
        <v>733</v>
      </c>
    </row>
    <row r="7" spans="1:6" ht="72" thickBot="1" x14ac:dyDescent="0.25">
      <c r="A7" s="327" t="s">
        <v>1</v>
      </c>
      <c r="B7" s="328" t="s">
        <v>3</v>
      </c>
      <c r="C7" s="328" t="s">
        <v>734</v>
      </c>
      <c r="D7" s="328" t="s">
        <v>735</v>
      </c>
      <c r="E7" s="328" t="s">
        <v>736</v>
      </c>
      <c r="F7" s="328" t="s">
        <v>151</v>
      </c>
    </row>
    <row r="8" spans="1:6" ht="15.75" thickBot="1" x14ac:dyDescent="0.3">
      <c r="A8" s="334">
        <v>1</v>
      </c>
      <c r="B8" s="330">
        <v>2</v>
      </c>
      <c r="C8" s="330">
        <v>3</v>
      </c>
      <c r="D8" s="330">
        <v>4</v>
      </c>
      <c r="E8" s="330">
        <v>5</v>
      </c>
      <c r="F8" s="330">
        <v>6</v>
      </c>
    </row>
    <row r="9" spans="1:6" ht="43.5" thickBot="1" x14ac:dyDescent="0.25">
      <c r="A9" s="179">
        <v>1</v>
      </c>
      <c r="B9" s="180" t="s">
        <v>1186</v>
      </c>
      <c r="C9" s="181">
        <f>'5.1'!G11+'10.1'!G10</f>
        <v>298742</v>
      </c>
      <c r="D9" s="181">
        <f>D23</f>
        <v>0</v>
      </c>
      <c r="E9" s="181">
        <f>'12.1'!G11</f>
        <v>3136862</v>
      </c>
      <c r="F9" s="181">
        <f>SUM(C9:E9)</f>
        <v>3435604</v>
      </c>
    </row>
    <row r="10" spans="1:6" ht="75.75" thickBot="1" x14ac:dyDescent="0.3">
      <c r="A10" s="178">
        <v>2</v>
      </c>
      <c r="B10" s="63" t="s">
        <v>737</v>
      </c>
      <c r="C10" s="64">
        <f>'5.1'!D11-'5.1'!G11+'10.1'!D10-'10.1'!G10</f>
        <v>1912</v>
      </c>
      <c r="D10" s="64">
        <v>0</v>
      </c>
      <c r="E10" s="64">
        <f>'12.1'!D11-'12.1'!G11</f>
        <v>1468149</v>
      </c>
      <c r="F10" s="64">
        <f>SUM(C10:E10)</f>
        <v>1470061</v>
      </c>
    </row>
    <row r="11" spans="1:6" ht="30.75" thickBot="1" x14ac:dyDescent="0.3">
      <c r="A11" s="178">
        <v>3</v>
      </c>
      <c r="B11" s="63" t="s">
        <v>738</v>
      </c>
      <c r="C11" s="173">
        <v>0</v>
      </c>
      <c r="D11" s="173">
        <v>0</v>
      </c>
      <c r="E11" s="173">
        <v>0</v>
      </c>
      <c r="F11" s="173">
        <f>SUM(C11:E11)</f>
        <v>0</v>
      </c>
    </row>
    <row r="12" spans="1:6" ht="15.75" thickBot="1" x14ac:dyDescent="0.3">
      <c r="A12" s="178">
        <v>4</v>
      </c>
      <c r="B12" s="63" t="s">
        <v>199</v>
      </c>
      <c r="C12" s="173">
        <v>0</v>
      </c>
      <c r="D12" s="173">
        <v>0</v>
      </c>
      <c r="E12" s="173">
        <v>0</v>
      </c>
      <c r="F12" s="173">
        <f>SUM(C12:E12)</f>
        <v>0</v>
      </c>
    </row>
    <row r="13" spans="1:6" ht="43.5" thickBot="1" x14ac:dyDescent="0.25">
      <c r="A13" s="335">
        <v>5</v>
      </c>
      <c r="B13" s="332" t="s">
        <v>1201</v>
      </c>
      <c r="C13" s="333">
        <f>SUM(C9:C12)</f>
        <v>300654</v>
      </c>
      <c r="D13" s="333">
        <f>SUM(D9:D12)</f>
        <v>0</v>
      </c>
      <c r="E13" s="333">
        <f>SUM(E9:E12)</f>
        <v>4605011</v>
      </c>
      <c r="F13" s="333">
        <f>SUM(F9:F12)</f>
        <v>4905665</v>
      </c>
    </row>
    <row r="14" spans="1:6" s="185" customFormat="1" ht="14.25" x14ac:dyDescent="0.2">
      <c r="A14" s="182"/>
      <c r="B14" s="183"/>
      <c r="C14" s="184"/>
      <c r="D14" s="184"/>
      <c r="E14" s="184"/>
      <c r="F14" s="184"/>
    </row>
    <row r="15" spans="1:6" s="185" customFormat="1" ht="30" customHeight="1" x14ac:dyDescent="0.2">
      <c r="A15" s="630" t="s">
        <v>1069</v>
      </c>
      <c r="B15" s="630"/>
      <c r="C15" s="630"/>
      <c r="D15" s="630"/>
      <c r="E15" s="630"/>
      <c r="F15" s="630"/>
    </row>
    <row r="16" spans="1:6" s="185" customFormat="1" ht="15.75" thickBot="1" x14ac:dyDescent="0.3">
      <c r="A16" s="186"/>
      <c r="B16" s="186"/>
      <c r="C16" s="186"/>
      <c r="D16" s="186"/>
      <c r="E16" s="186"/>
      <c r="F16" s="177" t="s">
        <v>733</v>
      </c>
    </row>
    <row r="17" spans="1:6" ht="72" thickBot="1" x14ac:dyDescent="0.25">
      <c r="A17" s="327" t="s">
        <v>1</v>
      </c>
      <c r="B17" s="328" t="s">
        <v>3</v>
      </c>
      <c r="C17" s="328" t="s">
        <v>734</v>
      </c>
      <c r="D17" s="328" t="s">
        <v>735</v>
      </c>
      <c r="E17" s="328" t="s">
        <v>736</v>
      </c>
      <c r="F17" s="328" t="s">
        <v>151</v>
      </c>
    </row>
    <row r="18" spans="1:6" ht="15.75" thickBot="1" x14ac:dyDescent="0.3">
      <c r="A18" s="334">
        <v>1</v>
      </c>
      <c r="B18" s="330">
        <v>2</v>
      </c>
      <c r="C18" s="330">
        <v>3</v>
      </c>
      <c r="D18" s="330">
        <v>4</v>
      </c>
      <c r="E18" s="330">
        <v>5</v>
      </c>
      <c r="F18" s="330">
        <v>6</v>
      </c>
    </row>
    <row r="19" spans="1:6" ht="43.5" thickBot="1" x14ac:dyDescent="0.25">
      <c r="A19" s="179">
        <v>1</v>
      </c>
      <c r="B19" s="180" t="s">
        <v>1053</v>
      </c>
      <c r="C19" s="181">
        <f>15572+246271</f>
        <v>261843</v>
      </c>
      <c r="D19" s="181">
        <v>0</v>
      </c>
      <c r="E19" s="181">
        <v>802882</v>
      </c>
      <c r="F19" s="181">
        <f>SUM(C19:E19)</f>
        <v>1064725</v>
      </c>
    </row>
    <row r="20" spans="1:6" ht="75.75" thickBot="1" x14ac:dyDescent="0.3">
      <c r="A20" s="178">
        <v>2</v>
      </c>
      <c r="B20" s="63" t="s">
        <v>737</v>
      </c>
      <c r="C20" s="64">
        <v>4599</v>
      </c>
      <c r="D20" s="64">
        <v>0</v>
      </c>
      <c r="E20" s="64">
        <v>1373994</v>
      </c>
      <c r="F20" s="251">
        <f>SUM(C20:E20)</f>
        <v>1378593</v>
      </c>
    </row>
    <row r="21" spans="1:6" ht="30.75" thickBot="1" x14ac:dyDescent="0.3">
      <c r="A21" s="178">
        <v>3</v>
      </c>
      <c r="B21" s="63" t="s">
        <v>738</v>
      </c>
      <c r="C21" s="173">
        <v>0</v>
      </c>
      <c r="D21" s="173">
        <v>0</v>
      </c>
      <c r="E21" s="173">
        <v>0</v>
      </c>
      <c r="F21" s="64">
        <v>0</v>
      </c>
    </row>
    <row r="22" spans="1:6" ht="15.75" thickBot="1" x14ac:dyDescent="0.3">
      <c r="A22" s="178">
        <v>4</v>
      </c>
      <c r="B22" s="63" t="s">
        <v>199</v>
      </c>
      <c r="C22" s="173">
        <v>0</v>
      </c>
      <c r="D22" s="173">
        <v>0</v>
      </c>
      <c r="E22" s="173">
        <v>0</v>
      </c>
      <c r="F22" s="173">
        <f>SUM(C22:E22)</f>
        <v>0</v>
      </c>
    </row>
    <row r="23" spans="1:6" ht="43.5" thickBot="1" x14ac:dyDescent="0.25">
      <c r="A23" s="335">
        <v>5</v>
      </c>
      <c r="B23" s="332" t="s">
        <v>1201</v>
      </c>
      <c r="C23" s="333">
        <f>SUM(C19:C22)</f>
        <v>266442</v>
      </c>
      <c r="D23" s="333">
        <f>SUM(D19:D22)</f>
        <v>0</v>
      </c>
      <c r="E23" s="333">
        <f>SUM(E19:E22)</f>
        <v>2176876</v>
      </c>
      <c r="F23" s="333">
        <f>SUM(F19:F22)</f>
        <v>2443318</v>
      </c>
    </row>
    <row r="25" spans="1:6" x14ac:dyDescent="0.2">
      <c r="E25" s="168"/>
    </row>
  </sheetData>
  <mergeCells count="6">
    <mergeCell ref="A15:F15"/>
    <mergeCell ref="A5:F5"/>
    <mergeCell ref="A1:F1"/>
    <mergeCell ref="A2:F2"/>
    <mergeCell ref="A3:F3"/>
    <mergeCell ref="A4:F4"/>
  </mergeCells>
  <printOptions horizontalCentered="1"/>
  <pageMargins left="0" right="0" top="0" bottom="0" header="0.31496062992125984" footer="0.31496062992125984"/>
  <pageSetup paperSize="9" scale="7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72"/>
  <sheetViews>
    <sheetView topLeftCell="A4" workbookViewId="0">
      <selection activeCell="P103" sqref="P103"/>
    </sheetView>
  </sheetViews>
  <sheetFormatPr defaultRowHeight="12.75" x14ac:dyDescent="0.2"/>
  <cols>
    <col min="1" max="1" width="9.140625" style="60"/>
    <col min="2" max="2" width="36.7109375" style="60" customWidth="1"/>
    <col min="3" max="4" width="20.7109375" style="60" customWidth="1"/>
    <col min="5" max="5" width="13.7109375" style="60" customWidth="1"/>
    <col min="6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59" t="str">
        <f>'34'!A3:D3</f>
        <v>по состоянию на 30.06.2025</v>
      </c>
      <c r="B3" s="559"/>
      <c r="C3" s="559"/>
      <c r="D3" s="559"/>
    </row>
    <row r="4" spans="1:4" ht="14.25" x14ac:dyDescent="0.2">
      <c r="A4" s="573" t="s">
        <v>1087</v>
      </c>
      <c r="B4" s="573"/>
      <c r="C4" s="573"/>
      <c r="D4" s="573"/>
    </row>
    <row r="5" spans="1:4" ht="14.25" x14ac:dyDescent="0.2">
      <c r="A5" s="573" t="s">
        <v>391</v>
      </c>
      <c r="B5" s="573"/>
      <c r="C5" s="573"/>
      <c r="D5" s="573"/>
    </row>
    <row r="6" spans="1:4" ht="15.75" thickBot="1" x14ac:dyDescent="0.25">
      <c r="D6" s="61" t="s">
        <v>739</v>
      </c>
    </row>
    <row r="7" spans="1:4" ht="29.25" thickBot="1" x14ac:dyDescent="0.25">
      <c r="A7" s="327" t="s">
        <v>1</v>
      </c>
      <c r="B7" s="328" t="s">
        <v>3</v>
      </c>
      <c r="C7" s="328" t="str">
        <f>'34'!C6</f>
        <v>01.01.2025-30.06.2025</v>
      </c>
      <c r="D7" s="328" t="str">
        <f>'34'!D6</f>
        <v>01.01.2024-31.06.2024</v>
      </c>
    </row>
    <row r="8" spans="1:4" ht="15.75" thickBot="1" x14ac:dyDescent="0.25">
      <c r="A8" s="329">
        <v>1</v>
      </c>
      <c r="B8" s="330">
        <v>2</v>
      </c>
      <c r="C8" s="330">
        <v>3</v>
      </c>
      <c r="D8" s="330">
        <v>4</v>
      </c>
    </row>
    <row r="9" spans="1:4" ht="15.75" hidden="1" thickBot="1" x14ac:dyDescent="0.25">
      <c r="A9" s="187"/>
      <c r="B9" s="633" t="s">
        <v>740</v>
      </c>
      <c r="C9" s="633"/>
      <c r="D9" s="634"/>
    </row>
    <row r="10" spans="1:4" ht="15.75" hidden="1" thickBot="1" x14ac:dyDescent="0.25">
      <c r="A10" s="62">
        <v>1</v>
      </c>
      <c r="B10" s="188" t="s">
        <v>741</v>
      </c>
      <c r="C10" s="173">
        <v>0</v>
      </c>
      <c r="D10" s="173">
        <v>0</v>
      </c>
    </row>
    <row r="11" spans="1:4" ht="30.75" hidden="1" thickBot="1" x14ac:dyDescent="0.25">
      <c r="A11" s="62">
        <v>2</v>
      </c>
      <c r="B11" s="188" t="s">
        <v>742</v>
      </c>
      <c r="C11" s="173">
        <v>0</v>
      </c>
      <c r="D11" s="173">
        <v>0</v>
      </c>
    </row>
    <row r="12" spans="1:4" ht="30.75" hidden="1" thickBot="1" x14ac:dyDescent="0.25">
      <c r="A12" s="62">
        <v>3</v>
      </c>
      <c r="B12" s="188" t="s">
        <v>743</v>
      </c>
      <c r="C12" s="173">
        <v>0</v>
      </c>
      <c r="D12" s="173">
        <v>0</v>
      </c>
    </row>
    <row r="13" spans="1:4" ht="30.75" hidden="1" thickBot="1" x14ac:dyDescent="0.25">
      <c r="A13" s="62">
        <v>4</v>
      </c>
      <c r="B13" s="188" t="s">
        <v>744</v>
      </c>
      <c r="C13" s="173">
        <v>0</v>
      </c>
      <c r="D13" s="173">
        <v>0</v>
      </c>
    </row>
    <row r="14" spans="1:4" ht="30.75" hidden="1" thickBot="1" x14ac:dyDescent="0.25">
      <c r="A14" s="62">
        <v>5</v>
      </c>
      <c r="B14" s="188" t="s">
        <v>745</v>
      </c>
      <c r="C14" s="173">
        <v>0</v>
      </c>
      <c r="D14" s="173">
        <v>0</v>
      </c>
    </row>
    <row r="15" spans="1:4" ht="30.75" hidden="1" thickBot="1" x14ac:dyDescent="0.25">
      <c r="A15" s="62">
        <v>6</v>
      </c>
      <c r="B15" s="188" t="s">
        <v>746</v>
      </c>
      <c r="C15" s="173">
        <v>0</v>
      </c>
      <c r="D15" s="173">
        <v>0</v>
      </c>
    </row>
    <row r="16" spans="1:4" ht="15" hidden="1" thickBot="1" x14ac:dyDescent="0.25">
      <c r="A16" s="331">
        <v>7</v>
      </c>
      <c r="B16" s="336" t="s">
        <v>151</v>
      </c>
      <c r="C16" s="333">
        <f>SUM(C10:C15)</f>
        <v>0</v>
      </c>
      <c r="D16" s="333">
        <f>SUM(D10:D15)</f>
        <v>0</v>
      </c>
    </row>
    <row r="17" spans="1:4" ht="15.75" hidden="1" thickBot="1" x14ac:dyDescent="0.25">
      <c r="A17" s="187"/>
      <c r="B17" s="633" t="s">
        <v>747</v>
      </c>
      <c r="C17" s="633"/>
      <c r="D17" s="634"/>
    </row>
    <row r="18" spans="1:4" ht="45.75" hidden="1" thickBot="1" x14ac:dyDescent="0.25">
      <c r="A18" s="62">
        <v>8</v>
      </c>
      <c r="B18" s="188" t="s">
        <v>748</v>
      </c>
      <c r="C18" s="173">
        <v>0</v>
      </c>
      <c r="D18" s="173">
        <v>0</v>
      </c>
    </row>
    <row r="19" spans="1:4" ht="30.75" hidden="1" thickBot="1" x14ac:dyDescent="0.25">
      <c r="A19" s="62">
        <v>9</v>
      </c>
      <c r="B19" s="188" t="s">
        <v>749</v>
      </c>
      <c r="C19" s="173">
        <v>0</v>
      </c>
      <c r="D19" s="173">
        <v>0</v>
      </c>
    </row>
    <row r="20" spans="1:4" ht="30.75" hidden="1" thickBot="1" x14ac:dyDescent="0.25">
      <c r="A20" s="62">
        <v>10</v>
      </c>
      <c r="B20" s="188" t="s">
        <v>750</v>
      </c>
      <c r="C20" s="173">
        <v>0</v>
      </c>
      <c r="D20" s="173">
        <v>0</v>
      </c>
    </row>
    <row r="21" spans="1:4" ht="45.75" hidden="1" thickBot="1" x14ac:dyDescent="0.25">
      <c r="A21" s="62">
        <v>11</v>
      </c>
      <c r="B21" s="188" t="s">
        <v>751</v>
      </c>
      <c r="C21" s="173">
        <v>0</v>
      </c>
      <c r="D21" s="173">
        <v>0</v>
      </c>
    </row>
    <row r="22" spans="1:4" ht="45.75" hidden="1" thickBot="1" x14ac:dyDescent="0.25">
      <c r="A22" s="62">
        <v>12</v>
      </c>
      <c r="B22" s="188" t="s">
        <v>752</v>
      </c>
      <c r="C22" s="173">
        <v>0</v>
      </c>
      <c r="D22" s="173">
        <v>0</v>
      </c>
    </row>
    <row r="23" spans="1:4" ht="30.75" hidden="1" thickBot="1" x14ac:dyDescent="0.25">
      <c r="A23" s="62">
        <v>13</v>
      </c>
      <c r="B23" s="188" t="s">
        <v>753</v>
      </c>
      <c r="C23" s="173">
        <v>0</v>
      </c>
      <c r="D23" s="173">
        <v>0</v>
      </c>
    </row>
    <row r="24" spans="1:4" ht="30.75" hidden="1" thickBot="1" x14ac:dyDescent="0.25">
      <c r="A24" s="62">
        <v>14</v>
      </c>
      <c r="B24" s="188" t="s">
        <v>754</v>
      </c>
      <c r="C24" s="173">
        <v>0</v>
      </c>
      <c r="D24" s="173">
        <v>0</v>
      </c>
    </row>
    <row r="25" spans="1:4" ht="15" hidden="1" thickBot="1" x14ac:dyDescent="0.25">
      <c r="A25" s="67">
        <v>15</v>
      </c>
      <c r="B25" s="189" t="s">
        <v>151</v>
      </c>
      <c r="C25" s="69">
        <f>SUM(C18:C24)</f>
        <v>0</v>
      </c>
      <c r="D25" s="69">
        <f>SUM(D18:D24)</f>
        <v>0</v>
      </c>
    </row>
    <row r="26" spans="1:4" ht="15.75" hidden="1" thickBot="1" x14ac:dyDescent="0.25">
      <c r="A26" s="187"/>
      <c r="B26" s="633" t="s">
        <v>755</v>
      </c>
      <c r="C26" s="633"/>
      <c r="D26" s="634"/>
    </row>
    <row r="27" spans="1:4" ht="45.75" hidden="1" thickBot="1" x14ac:dyDescent="0.25">
      <c r="A27" s="62">
        <v>16</v>
      </c>
      <c r="B27" s="188" t="s">
        <v>756</v>
      </c>
      <c r="C27" s="173">
        <v>0</v>
      </c>
      <c r="D27" s="173">
        <v>0</v>
      </c>
    </row>
    <row r="28" spans="1:4" ht="45.75" hidden="1" thickBot="1" x14ac:dyDescent="0.25">
      <c r="A28" s="62">
        <v>17</v>
      </c>
      <c r="B28" s="188" t="s">
        <v>757</v>
      </c>
      <c r="C28" s="173">
        <v>0</v>
      </c>
      <c r="D28" s="173">
        <v>0</v>
      </c>
    </row>
    <row r="29" spans="1:4" ht="45.75" hidden="1" thickBot="1" x14ac:dyDescent="0.25">
      <c r="A29" s="62">
        <v>18</v>
      </c>
      <c r="B29" s="188" t="s">
        <v>758</v>
      </c>
      <c r="C29" s="173">
        <v>0</v>
      </c>
      <c r="D29" s="173">
        <v>0</v>
      </c>
    </row>
    <row r="30" spans="1:4" ht="45.75" hidden="1" thickBot="1" x14ac:dyDescent="0.25">
      <c r="A30" s="62">
        <v>19</v>
      </c>
      <c r="B30" s="188" t="s">
        <v>759</v>
      </c>
      <c r="C30" s="173">
        <v>0</v>
      </c>
      <c r="D30" s="173">
        <v>0</v>
      </c>
    </row>
    <row r="31" spans="1:4" ht="45.75" hidden="1" thickBot="1" x14ac:dyDescent="0.25">
      <c r="A31" s="62">
        <v>20</v>
      </c>
      <c r="B31" s="188" t="s">
        <v>760</v>
      </c>
      <c r="C31" s="173">
        <v>0</v>
      </c>
      <c r="D31" s="173">
        <v>0</v>
      </c>
    </row>
    <row r="32" spans="1:4" ht="45.75" hidden="1" thickBot="1" x14ac:dyDescent="0.25">
      <c r="A32" s="62">
        <v>21</v>
      </c>
      <c r="B32" s="188" t="s">
        <v>761</v>
      </c>
      <c r="C32" s="173">
        <v>0</v>
      </c>
      <c r="D32" s="173">
        <v>0</v>
      </c>
    </row>
    <row r="33" spans="1:4" ht="45.75" hidden="1" thickBot="1" x14ac:dyDescent="0.25">
      <c r="A33" s="62">
        <v>22</v>
      </c>
      <c r="B33" s="188" t="s">
        <v>762</v>
      </c>
      <c r="C33" s="173">
        <v>0</v>
      </c>
      <c r="D33" s="173">
        <v>0</v>
      </c>
    </row>
    <row r="34" spans="1:4" ht="45.75" hidden="1" thickBot="1" x14ac:dyDescent="0.25">
      <c r="A34" s="62">
        <v>23</v>
      </c>
      <c r="B34" s="188" t="s">
        <v>763</v>
      </c>
      <c r="C34" s="173">
        <v>0</v>
      </c>
      <c r="D34" s="173">
        <v>0</v>
      </c>
    </row>
    <row r="35" spans="1:4" ht="45.75" hidden="1" thickBot="1" x14ac:dyDescent="0.25">
      <c r="A35" s="62">
        <v>24</v>
      </c>
      <c r="B35" s="188" t="s">
        <v>764</v>
      </c>
      <c r="C35" s="173">
        <v>0</v>
      </c>
      <c r="D35" s="173">
        <v>0</v>
      </c>
    </row>
    <row r="36" spans="1:4" ht="45.75" hidden="1" thickBot="1" x14ac:dyDescent="0.25">
      <c r="A36" s="62">
        <v>25</v>
      </c>
      <c r="B36" s="188" t="s">
        <v>765</v>
      </c>
      <c r="C36" s="173">
        <v>0</v>
      </c>
      <c r="D36" s="173">
        <v>0</v>
      </c>
    </row>
    <row r="37" spans="1:4" ht="30.75" hidden="1" thickBot="1" x14ac:dyDescent="0.25">
      <c r="A37" s="62">
        <v>26</v>
      </c>
      <c r="B37" s="188" t="s">
        <v>766</v>
      </c>
      <c r="C37" s="173">
        <v>0</v>
      </c>
      <c r="D37" s="173">
        <v>0</v>
      </c>
    </row>
    <row r="38" spans="1:4" ht="15" hidden="1" thickBot="1" x14ac:dyDescent="0.25">
      <c r="A38" s="67">
        <v>27</v>
      </c>
      <c r="B38" s="189" t="s">
        <v>151</v>
      </c>
      <c r="C38" s="69">
        <f>SUM(C27:C37)</f>
        <v>0</v>
      </c>
      <c r="D38" s="69">
        <f>SUM(D27:D37)</f>
        <v>0</v>
      </c>
    </row>
    <row r="39" spans="1:4" ht="15.75" hidden="1" thickBot="1" x14ac:dyDescent="0.25">
      <c r="A39" s="187"/>
      <c r="B39" s="633" t="s">
        <v>767</v>
      </c>
      <c r="C39" s="633"/>
      <c r="D39" s="634"/>
    </row>
    <row r="40" spans="1:4" ht="45.75" hidden="1" thickBot="1" x14ac:dyDescent="0.25">
      <c r="A40" s="62">
        <v>28</v>
      </c>
      <c r="B40" s="188" t="s">
        <v>768</v>
      </c>
      <c r="C40" s="173">
        <v>0</v>
      </c>
      <c r="D40" s="173">
        <v>0</v>
      </c>
    </row>
    <row r="41" spans="1:4" ht="30.75" hidden="1" thickBot="1" x14ac:dyDescent="0.25">
      <c r="A41" s="62">
        <v>29</v>
      </c>
      <c r="B41" s="188" t="s">
        <v>769</v>
      </c>
      <c r="C41" s="173">
        <v>0</v>
      </c>
      <c r="D41" s="173">
        <v>0</v>
      </c>
    </row>
    <row r="42" spans="1:4" ht="30.75" hidden="1" thickBot="1" x14ac:dyDescent="0.25">
      <c r="A42" s="62">
        <v>30</v>
      </c>
      <c r="B42" s="188" t="s">
        <v>770</v>
      </c>
      <c r="C42" s="173">
        <v>0</v>
      </c>
      <c r="D42" s="173">
        <v>0</v>
      </c>
    </row>
    <row r="43" spans="1:4" ht="45.75" hidden="1" thickBot="1" x14ac:dyDescent="0.25">
      <c r="A43" s="62">
        <v>31</v>
      </c>
      <c r="B43" s="188" t="s">
        <v>771</v>
      </c>
      <c r="C43" s="173">
        <v>0</v>
      </c>
      <c r="D43" s="173">
        <v>0</v>
      </c>
    </row>
    <row r="44" spans="1:4" ht="60.75" hidden="1" thickBot="1" x14ac:dyDescent="0.25">
      <c r="A44" s="62">
        <v>32</v>
      </c>
      <c r="B44" s="188" t="s">
        <v>772</v>
      </c>
      <c r="C44" s="173">
        <v>0</v>
      </c>
      <c r="D44" s="173">
        <v>0</v>
      </c>
    </row>
    <row r="45" spans="1:4" ht="30.75" hidden="1" thickBot="1" x14ac:dyDescent="0.25">
      <c r="A45" s="62">
        <v>33</v>
      </c>
      <c r="B45" s="188" t="s">
        <v>773</v>
      </c>
      <c r="C45" s="173">
        <v>0</v>
      </c>
      <c r="D45" s="173">
        <v>0</v>
      </c>
    </row>
    <row r="46" spans="1:4" ht="15" hidden="1" thickBot="1" x14ac:dyDescent="0.25">
      <c r="A46" s="67">
        <v>34</v>
      </c>
      <c r="B46" s="189" t="s">
        <v>151</v>
      </c>
      <c r="C46" s="69">
        <f>SUM(C40:C45)</f>
        <v>0</v>
      </c>
      <c r="D46" s="69">
        <f>SUM(D40:D45)</f>
        <v>0</v>
      </c>
    </row>
    <row r="47" spans="1:4" ht="15.75" hidden="1" thickBot="1" x14ac:dyDescent="0.25">
      <c r="A47" s="187"/>
      <c r="B47" s="631" t="s">
        <v>774</v>
      </c>
      <c r="C47" s="631"/>
      <c r="D47" s="632"/>
    </row>
    <row r="48" spans="1:4" ht="30.75" hidden="1" thickBot="1" x14ac:dyDescent="0.25">
      <c r="A48" s="62">
        <v>35</v>
      </c>
      <c r="B48" s="188" t="s">
        <v>775</v>
      </c>
      <c r="C48" s="173">
        <v>0</v>
      </c>
      <c r="D48" s="173">
        <v>0</v>
      </c>
    </row>
    <row r="49" spans="1:5" ht="30.75" hidden="1" thickBot="1" x14ac:dyDescent="0.25">
      <c r="A49" s="62">
        <v>36</v>
      </c>
      <c r="B49" s="188" t="s">
        <v>776</v>
      </c>
      <c r="C49" s="173">
        <v>0</v>
      </c>
      <c r="D49" s="173">
        <v>0</v>
      </c>
    </row>
    <row r="50" spans="1:5" ht="30.75" hidden="1" thickBot="1" x14ac:dyDescent="0.25">
      <c r="A50" s="62">
        <v>37</v>
      </c>
      <c r="B50" s="188" t="s">
        <v>777</v>
      </c>
      <c r="C50" s="173">
        <v>0</v>
      </c>
      <c r="D50" s="173">
        <v>0</v>
      </c>
    </row>
    <row r="51" spans="1:5" ht="30.75" hidden="1" thickBot="1" x14ac:dyDescent="0.25">
      <c r="A51" s="62">
        <v>38</v>
      </c>
      <c r="B51" s="188" t="s">
        <v>778</v>
      </c>
      <c r="C51" s="173">
        <v>0</v>
      </c>
      <c r="D51" s="173">
        <v>0</v>
      </c>
    </row>
    <row r="52" spans="1:5" ht="30.75" hidden="1" thickBot="1" x14ac:dyDescent="0.25">
      <c r="A52" s="62">
        <v>39</v>
      </c>
      <c r="B52" s="188" t="s">
        <v>779</v>
      </c>
      <c r="C52" s="173">
        <v>0</v>
      </c>
      <c r="D52" s="173">
        <v>0</v>
      </c>
    </row>
    <row r="53" spans="1:5" ht="30.75" hidden="1" thickBot="1" x14ac:dyDescent="0.25">
      <c r="A53" s="62">
        <v>40</v>
      </c>
      <c r="B53" s="188" t="s">
        <v>780</v>
      </c>
      <c r="C53" s="173">
        <v>0</v>
      </c>
      <c r="D53" s="173">
        <v>0</v>
      </c>
    </row>
    <row r="54" spans="1:5" ht="30.75" hidden="1" thickBot="1" x14ac:dyDescent="0.25">
      <c r="A54" s="62">
        <v>41</v>
      </c>
      <c r="B54" s="188" t="s">
        <v>781</v>
      </c>
      <c r="C54" s="173">
        <v>0</v>
      </c>
      <c r="D54" s="173">
        <v>0</v>
      </c>
    </row>
    <row r="55" spans="1:5" ht="15" hidden="1" thickBot="1" x14ac:dyDescent="0.25">
      <c r="A55" s="67">
        <v>42</v>
      </c>
      <c r="B55" s="189" t="s">
        <v>151</v>
      </c>
      <c r="C55" s="69">
        <f>SUM(C48:C54)</f>
        <v>0</v>
      </c>
      <c r="D55" s="69">
        <f>SUM(D48:D54)</f>
        <v>0</v>
      </c>
    </row>
    <row r="56" spans="1:5" ht="15.75" thickBot="1" x14ac:dyDescent="0.25">
      <c r="A56" s="187"/>
      <c r="B56" s="631" t="s">
        <v>782</v>
      </c>
      <c r="C56" s="631"/>
      <c r="D56" s="632"/>
    </row>
    <row r="57" spans="1:5" ht="75.75" hidden="1" thickBot="1" x14ac:dyDescent="0.25">
      <c r="A57" s="62">
        <v>43</v>
      </c>
      <c r="B57" s="188" t="s">
        <v>783</v>
      </c>
      <c r="C57" s="173">
        <v>0</v>
      </c>
      <c r="D57" s="173">
        <v>0</v>
      </c>
    </row>
    <row r="58" spans="1:5" ht="30.75" thickBot="1" x14ac:dyDescent="0.25">
      <c r="A58" s="62">
        <v>44</v>
      </c>
      <c r="B58" s="188" t="s">
        <v>784</v>
      </c>
      <c r="C58" s="64">
        <v>4404177.97</v>
      </c>
      <c r="D58" s="64">
        <v>8685480.8399999999</v>
      </c>
      <c r="E58" s="65"/>
    </row>
    <row r="59" spans="1:5" ht="30.75" hidden="1" thickBot="1" x14ac:dyDescent="0.25">
      <c r="A59" s="62">
        <v>45</v>
      </c>
      <c r="B59" s="188" t="s">
        <v>785</v>
      </c>
      <c r="C59" s="173">
        <v>0</v>
      </c>
      <c r="D59" s="173">
        <v>0</v>
      </c>
    </row>
    <row r="60" spans="1:5" ht="30.75" hidden="1" thickBot="1" x14ac:dyDescent="0.25">
      <c r="A60" s="62">
        <v>46</v>
      </c>
      <c r="B60" s="188" t="s">
        <v>786</v>
      </c>
      <c r="C60" s="173">
        <v>0</v>
      </c>
      <c r="D60" s="173">
        <v>0</v>
      </c>
    </row>
    <row r="61" spans="1:5" ht="30.75" hidden="1" thickBot="1" x14ac:dyDescent="0.25">
      <c r="A61" s="62">
        <v>47</v>
      </c>
      <c r="B61" s="188" t="s">
        <v>787</v>
      </c>
      <c r="C61" s="173">
        <v>0</v>
      </c>
      <c r="D61" s="173">
        <v>0</v>
      </c>
    </row>
    <row r="62" spans="1:5" ht="15" thickBot="1" x14ac:dyDescent="0.25">
      <c r="A62" s="67">
        <v>48</v>
      </c>
      <c r="B62" s="189" t="s">
        <v>151</v>
      </c>
      <c r="C62" s="69">
        <f>SUM(C57:C61)</f>
        <v>4404177.97</v>
      </c>
      <c r="D62" s="69">
        <f>ROUND(SUM(D57:D61),2)</f>
        <v>8685480.8399999999</v>
      </c>
    </row>
    <row r="63" spans="1:5" ht="15.75" hidden="1" thickBot="1" x14ac:dyDescent="0.25">
      <c r="A63" s="187"/>
      <c r="B63" s="631" t="s">
        <v>788</v>
      </c>
      <c r="C63" s="631"/>
      <c r="D63" s="632"/>
    </row>
    <row r="64" spans="1:5" ht="15.75" hidden="1" thickBot="1" x14ac:dyDescent="0.25">
      <c r="A64" s="62">
        <v>49</v>
      </c>
      <c r="B64" s="188" t="s">
        <v>789</v>
      </c>
      <c r="C64" s="173">
        <v>0</v>
      </c>
      <c r="D64" s="173">
        <v>0</v>
      </c>
    </row>
    <row r="65" spans="1:4" ht="30.75" hidden="1" thickBot="1" x14ac:dyDescent="0.25">
      <c r="A65" s="62">
        <v>50</v>
      </c>
      <c r="B65" s="188" t="s">
        <v>790</v>
      </c>
      <c r="C65" s="173">
        <v>0</v>
      </c>
      <c r="D65" s="173">
        <v>0</v>
      </c>
    </row>
    <row r="66" spans="1:4" ht="45.75" hidden="1" thickBot="1" x14ac:dyDescent="0.25">
      <c r="A66" s="62">
        <v>51</v>
      </c>
      <c r="B66" s="188" t="s">
        <v>791</v>
      </c>
      <c r="C66" s="173">
        <v>0</v>
      </c>
      <c r="D66" s="173">
        <v>0</v>
      </c>
    </row>
    <row r="67" spans="1:4" ht="45.75" hidden="1" thickBot="1" x14ac:dyDescent="0.25">
      <c r="A67" s="62">
        <v>52</v>
      </c>
      <c r="B67" s="188" t="s">
        <v>792</v>
      </c>
      <c r="C67" s="173">
        <v>0</v>
      </c>
      <c r="D67" s="173">
        <v>0</v>
      </c>
    </row>
    <row r="68" spans="1:4" ht="30.75" hidden="1" thickBot="1" x14ac:dyDescent="0.25">
      <c r="A68" s="62">
        <v>53</v>
      </c>
      <c r="B68" s="188" t="s">
        <v>793</v>
      </c>
      <c r="C68" s="173">
        <v>0</v>
      </c>
      <c r="D68" s="173">
        <v>0</v>
      </c>
    </row>
    <row r="69" spans="1:4" ht="45.75" hidden="1" thickBot="1" x14ac:dyDescent="0.25">
      <c r="A69" s="62">
        <v>54</v>
      </c>
      <c r="B69" s="188" t="s">
        <v>794</v>
      </c>
      <c r="C69" s="173">
        <v>0</v>
      </c>
      <c r="D69" s="173">
        <v>0</v>
      </c>
    </row>
    <row r="70" spans="1:4" ht="15" hidden="1" thickBot="1" x14ac:dyDescent="0.25">
      <c r="A70" s="67">
        <v>55</v>
      </c>
      <c r="B70" s="189" t="s">
        <v>151</v>
      </c>
      <c r="C70" s="69">
        <f>SUM(C64:C69)</f>
        <v>0</v>
      </c>
      <c r="D70" s="69">
        <f>SUM(D64:D69)</f>
        <v>0</v>
      </c>
    </row>
    <row r="71" spans="1:4" ht="15" thickBot="1" x14ac:dyDescent="0.25">
      <c r="A71" s="331">
        <v>56</v>
      </c>
      <c r="B71" s="336" t="s">
        <v>795</v>
      </c>
      <c r="C71" s="333">
        <f>C62</f>
        <v>4404177.97</v>
      </c>
      <c r="D71" s="333">
        <f>D62</f>
        <v>8685480.8399999999</v>
      </c>
    </row>
    <row r="72" spans="1:4" ht="15" x14ac:dyDescent="0.2">
      <c r="A72" s="174"/>
    </row>
  </sheetData>
  <mergeCells count="12">
    <mergeCell ref="B63:D63"/>
    <mergeCell ref="A1:D1"/>
    <mergeCell ref="A2:D2"/>
    <mergeCell ref="A3:D3"/>
    <mergeCell ref="A4:D4"/>
    <mergeCell ref="A5:D5"/>
    <mergeCell ref="B9:D9"/>
    <mergeCell ref="B17:D17"/>
    <mergeCell ref="B26:D26"/>
    <mergeCell ref="B39:D39"/>
    <mergeCell ref="B47:D47"/>
    <mergeCell ref="B56:D56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6"/>
  <sheetViews>
    <sheetView workbookViewId="0">
      <selection activeCell="D14" sqref="D14"/>
    </sheetView>
  </sheetViews>
  <sheetFormatPr defaultRowHeight="12.75" x14ac:dyDescent="0.2"/>
  <cols>
    <col min="1" max="1" width="9.140625" style="60"/>
    <col min="2" max="2" width="31.42578125" style="60" customWidth="1"/>
    <col min="3" max="4" width="20.7109375" style="60" customWidth="1"/>
    <col min="5" max="5" width="14" style="60" hidden="1" customWidth="1"/>
    <col min="6" max="16384" width="9.140625" style="60"/>
  </cols>
  <sheetData>
    <row r="1" spans="1:5" ht="15.75" x14ac:dyDescent="0.2">
      <c r="A1" s="558" t="s">
        <v>140</v>
      </c>
      <c r="B1" s="558"/>
      <c r="C1" s="558"/>
      <c r="D1" s="558"/>
    </row>
    <row r="2" spans="1:5" ht="15.75" x14ac:dyDescent="0.2">
      <c r="A2" s="559" t="s">
        <v>141</v>
      </c>
      <c r="B2" s="559"/>
      <c r="C2" s="559"/>
      <c r="D2" s="559"/>
    </row>
    <row r="3" spans="1:5" ht="15.75" x14ac:dyDescent="0.2">
      <c r="A3" s="559" t="str">
        <f>'34'!A3:D3</f>
        <v>по состоянию на 30.06.2025</v>
      </c>
      <c r="B3" s="559"/>
      <c r="C3" s="559"/>
      <c r="D3" s="559"/>
    </row>
    <row r="4" spans="1:5" ht="14.25" x14ac:dyDescent="0.2">
      <c r="A4" s="573" t="s">
        <v>1083</v>
      </c>
      <c r="B4" s="573"/>
      <c r="C4" s="573"/>
      <c r="D4" s="573"/>
    </row>
    <row r="5" spans="1:5" ht="15.75" thickBot="1" x14ac:dyDescent="0.25">
      <c r="D5" s="61" t="s">
        <v>796</v>
      </c>
    </row>
    <row r="6" spans="1:5" ht="29.25" thickBot="1" x14ac:dyDescent="0.25">
      <c r="A6" s="327" t="s">
        <v>1</v>
      </c>
      <c r="B6" s="328" t="s">
        <v>3</v>
      </c>
      <c r="C6" s="328" t="str">
        <f>'34'!C6</f>
        <v>01.01.2025-30.06.2025</v>
      </c>
      <c r="D6" s="328" t="str">
        <f>'34'!D6</f>
        <v>01.01.2024-31.06.2024</v>
      </c>
    </row>
    <row r="7" spans="1:5" ht="15.75" thickBot="1" x14ac:dyDescent="0.25">
      <c r="A7" s="329">
        <v>1</v>
      </c>
      <c r="B7" s="330">
        <v>2</v>
      </c>
      <c r="C7" s="330">
        <v>3</v>
      </c>
      <c r="D7" s="330">
        <v>4</v>
      </c>
    </row>
    <row r="8" spans="1:5" ht="15.75" thickBot="1" x14ac:dyDescent="0.25">
      <c r="A8" s="62">
        <v>1</v>
      </c>
      <c r="B8" s="63" t="s">
        <v>797</v>
      </c>
      <c r="C8" s="64">
        <v>1906313.87</v>
      </c>
      <c r="D8" s="64">
        <v>1010041.85</v>
      </c>
      <c r="E8" s="65">
        <v>-1143</v>
      </c>
    </row>
    <row r="9" spans="1:5" ht="45.75" thickBot="1" x14ac:dyDescent="0.25">
      <c r="A9" s="62">
        <v>2</v>
      </c>
      <c r="B9" s="63" t="s">
        <v>798</v>
      </c>
      <c r="C9" s="64">
        <v>575709.12</v>
      </c>
      <c r="D9" s="64">
        <v>305684.76</v>
      </c>
      <c r="E9" s="65">
        <v>-344</v>
      </c>
    </row>
    <row r="10" spans="1:5" ht="15.75" hidden="1" thickBot="1" x14ac:dyDescent="0.25">
      <c r="A10" s="62">
        <v>3</v>
      </c>
      <c r="B10" s="63" t="s">
        <v>799</v>
      </c>
      <c r="C10" s="64">
        <v>0</v>
      </c>
      <c r="D10" s="64">
        <v>0</v>
      </c>
      <c r="E10" s="65"/>
    </row>
    <row r="11" spans="1:5" ht="30.75" hidden="1" thickBot="1" x14ac:dyDescent="0.25">
      <c r="A11" s="62">
        <v>4</v>
      </c>
      <c r="B11" s="63" t="s">
        <v>800</v>
      </c>
      <c r="C11" s="64">
        <v>0</v>
      </c>
      <c r="D11" s="64">
        <v>0</v>
      </c>
      <c r="E11" s="64">
        <v>0</v>
      </c>
    </row>
    <row r="12" spans="1:5" ht="15.75" hidden="1" thickBot="1" x14ac:dyDescent="0.25">
      <c r="A12" s="66" t="s">
        <v>629</v>
      </c>
      <c r="B12" s="63" t="s">
        <v>971</v>
      </c>
      <c r="C12" s="64">
        <v>0</v>
      </c>
      <c r="D12" s="64">
        <v>0</v>
      </c>
      <c r="E12" s="65"/>
    </row>
    <row r="13" spans="1:5" ht="15.75" thickBot="1" x14ac:dyDescent="0.25">
      <c r="A13" s="62">
        <v>5</v>
      </c>
      <c r="B13" s="63" t="s">
        <v>181</v>
      </c>
      <c r="C13" s="64">
        <v>6000</v>
      </c>
      <c r="D13" s="64">
        <v>6000</v>
      </c>
      <c r="E13" s="65">
        <v>-18</v>
      </c>
    </row>
    <row r="14" spans="1:5" ht="15" thickBot="1" x14ac:dyDescent="0.25">
      <c r="A14" s="331">
        <v>6</v>
      </c>
      <c r="B14" s="332" t="s">
        <v>151</v>
      </c>
      <c r="C14" s="333">
        <v>2488022.9900000002</v>
      </c>
      <c r="D14" s="333">
        <v>1321726.6099999999</v>
      </c>
      <c r="E14" s="65">
        <f>SUM(E8:E13)</f>
        <v>-1505</v>
      </c>
    </row>
    <row r="15" spans="1:5" ht="15" x14ac:dyDescent="0.2">
      <c r="A15" s="70"/>
    </row>
    <row r="16" spans="1:5" hidden="1" x14ac:dyDescent="0.2">
      <c r="D16" s="60">
        <v>6000</v>
      </c>
    </row>
  </sheetData>
  <mergeCells count="4">
    <mergeCell ref="A1:D1"/>
    <mergeCell ref="A2:D2"/>
    <mergeCell ref="A3:D3"/>
    <mergeCell ref="A4:D4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2"/>
  <sheetViews>
    <sheetView workbookViewId="0">
      <selection activeCell="D22" sqref="D22"/>
    </sheetView>
  </sheetViews>
  <sheetFormatPr defaultRowHeight="12.75" x14ac:dyDescent="0.2"/>
  <cols>
    <col min="1" max="1" width="9.140625" style="60"/>
    <col min="2" max="2" width="32.140625" style="60" customWidth="1"/>
    <col min="3" max="3" width="20.28515625" style="60" customWidth="1"/>
    <col min="4" max="4" width="20" style="60" customWidth="1"/>
    <col min="5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59" t="str">
        <f>'34'!A3:D3</f>
        <v>по состоянию на 30.06.2025</v>
      </c>
      <c r="B3" s="559"/>
      <c r="C3" s="559"/>
      <c r="D3" s="559"/>
    </row>
    <row r="4" spans="1:4" ht="14.25" x14ac:dyDescent="0.2">
      <c r="A4" s="573" t="s">
        <v>801</v>
      </c>
      <c r="B4" s="573"/>
      <c r="C4" s="573"/>
      <c r="D4" s="573"/>
    </row>
    <row r="5" spans="1:4" ht="15.75" thickBot="1" x14ac:dyDescent="0.25">
      <c r="D5" s="61" t="s">
        <v>802</v>
      </c>
    </row>
    <row r="6" spans="1:4" ht="29.25" thickBot="1" x14ac:dyDescent="0.25">
      <c r="A6" s="327" t="s">
        <v>1</v>
      </c>
      <c r="B6" s="328" t="s">
        <v>3</v>
      </c>
      <c r="C6" s="328" t="str">
        <f>'34'!C6</f>
        <v>01.01.2025-30.06.2025</v>
      </c>
      <c r="D6" s="328" t="str">
        <f>'34'!D6</f>
        <v>01.01.2024-31.06.2024</v>
      </c>
    </row>
    <row r="7" spans="1:4" ht="15.75" thickBot="1" x14ac:dyDescent="0.25">
      <c r="A7" s="329">
        <v>1</v>
      </c>
      <c r="B7" s="330">
        <v>2</v>
      </c>
      <c r="C7" s="330">
        <v>3</v>
      </c>
      <c r="D7" s="330">
        <v>4</v>
      </c>
    </row>
    <row r="8" spans="1:4" ht="30.75" hidden="1" thickBot="1" x14ac:dyDescent="0.25">
      <c r="A8" s="62">
        <v>1</v>
      </c>
      <c r="B8" s="188" t="s">
        <v>803</v>
      </c>
      <c r="C8" s="173">
        <v>0</v>
      </c>
      <c r="D8" s="173">
        <v>0</v>
      </c>
    </row>
    <row r="9" spans="1:4" ht="15.75" hidden="1" thickBot="1" x14ac:dyDescent="0.25">
      <c r="A9" s="62">
        <f>A8+1</f>
        <v>2</v>
      </c>
      <c r="B9" s="188" t="s">
        <v>804</v>
      </c>
      <c r="C9" s="173">
        <v>0</v>
      </c>
      <c r="D9" s="173">
        <v>0</v>
      </c>
    </row>
    <row r="10" spans="1:4" ht="15.75" hidden="1" thickBot="1" x14ac:dyDescent="0.25">
      <c r="A10" s="62">
        <f t="shared" ref="A10:A22" si="0">A9+1</f>
        <v>3</v>
      </c>
      <c r="B10" s="188" t="s">
        <v>805</v>
      </c>
      <c r="C10" s="173">
        <v>0</v>
      </c>
      <c r="D10" s="173">
        <v>0</v>
      </c>
    </row>
    <row r="11" spans="1:4" ht="30.75" hidden="1" thickBot="1" x14ac:dyDescent="0.25">
      <c r="A11" s="62">
        <f t="shared" si="0"/>
        <v>4</v>
      </c>
      <c r="B11" s="188" t="s">
        <v>806</v>
      </c>
      <c r="C11" s="173">
        <v>0</v>
      </c>
      <c r="D11" s="64">
        <v>0</v>
      </c>
    </row>
    <row r="12" spans="1:4" ht="15.75" hidden="1" thickBot="1" x14ac:dyDescent="0.25">
      <c r="A12" s="62">
        <f t="shared" si="0"/>
        <v>5</v>
      </c>
      <c r="B12" s="188" t="s">
        <v>807</v>
      </c>
      <c r="C12" s="173">
        <v>0</v>
      </c>
      <c r="D12" s="173">
        <v>0</v>
      </c>
    </row>
    <row r="13" spans="1:4" ht="15.75" hidden="1" thickBot="1" x14ac:dyDescent="0.25">
      <c r="A13" s="62">
        <f t="shared" si="0"/>
        <v>6</v>
      </c>
      <c r="B13" s="188" t="s">
        <v>808</v>
      </c>
      <c r="C13" s="173">
        <v>0</v>
      </c>
      <c r="D13" s="173">
        <v>0</v>
      </c>
    </row>
    <row r="14" spans="1:4" ht="75.75" thickBot="1" x14ac:dyDescent="0.25">
      <c r="A14" s="62">
        <f t="shared" si="0"/>
        <v>7</v>
      </c>
      <c r="B14" s="188" t="s">
        <v>809</v>
      </c>
      <c r="C14" s="64">
        <v>10000</v>
      </c>
      <c r="D14" s="64">
        <v>121000</v>
      </c>
    </row>
    <row r="15" spans="1:4" ht="60.75" thickBot="1" x14ac:dyDescent="0.25">
      <c r="A15" s="62">
        <f t="shared" si="0"/>
        <v>8</v>
      </c>
      <c r="B15" s="188" t="s">
        <v>810</v>
      </c>
      <c r="C15" s="64">
        <v>251000</v>
      </c>
      <c r="D15" s="64">
        <v>0</v>
      </c>
    </row>
    <row r="16" spans="1:4" ht="30.75" hidden="1" thickBot="1" x14ac:dyDescent="0.25">
      <c r="A16" s="62">
        <f t="shared" si="0"/>
        <v>9</v>
      </c>
      <c r="B16" s="63" t="s">
        <v>811</v>
      </c>
      <c r="C16" s="173">
        <v>0</v>
      </c>
      <c r="D16" s="173">
        <v>0</v>
      </c>
    </row>
    <row r="17" spans="1:4" ht="15.75" hidden="1" thickBot="1" x14ac:dyDescent="0.25">
      <c r="A17" s="62">
        <f t="shared" si="0"/>
        <v>10</v>
      </c>
      <c r="B17" s="63" t="s">
        <v>812</v>
      </c>
      <c r="C17" s="173">
        <v>0</v>
      </c>
      <c r="D17" s="173">
        <v>0</v>
      </c>
    </row>
    <row r="18" spans="1:4" ht="30.75" hidden="1" thickBot="1" x14ac:dyDescent="0.25">
      <c r="A18" s="66" t="s">
        <v>972</v>
      </c>
      <c r="B18" s="63" t="s">
        <v>955</v>
      </c>
      <c r="C18" s="173">
        <v>0</v>
      </c>
      <c r="D18" s="173">
        <v>0</v>
      </c>
    </row>
    <row r="19" spans="1:4" ht="60.75" hidden="1" thickBot="1" x14ac:dyDescent="0.25">
      <c r="A19" s="190" t="s">
        <v>973</v>
      </c>
      <c r="B19" s="63" t="s">
        <v>956</v>
      </c>
      <c r="C19" s="173">
        <v>0</v>
      </c>
      <c r="D19" s="173">
        <v>0</v>
      </c>
    </row>
    <row r="20" spans="1:4" ht="45.75" hidden="1" thickBot="1" x14ac:dyDescent="0.25">
      <c r="A20" s="190" t="s">
        <v>974</v>
      </c>
      <c r="B20" s="63" t="s">
        <v>975</v>
      </c>
      <c r="C20" s="173">
        <v>0</v>
      </c>
      <c r="D20" s="173">
        <v>0</v>
      </c>
    </row>
    <row r="21" spans="1:4" ht="15.75" thickBot="1" x14ac:dyDescent="0.25">
      <c r="A21" s="62">
        <f>A17+1</f>
        <v>11</v>
      </c>
      <c r="B21" s="63" t="s">
        <v>181</v>
      </c>
      <c r="C21" s="64">
        <v>151650</v>
      </c>
      <c r="D21" s="64">
        <v>60650</v>
      </c>
    </row>
    <row r="22" spans="1:4" ht="15.75" thickBot="1" x14ac:dyDescent="0.25">
      <c r="A22" s="329">
        <f t="shared" si="0"/>
        <v>12</v>
      </c>
      <c r="B22" s="337" t="s">
        <v>151</v>
      </c>
      <c r="C22" s="338">
        <v>412650</v>
      </c>
      <c r="D22" s="338">
        <v>181650</v>
      </c>
    </row>
  </sheetData>
  <mergeCells count="4">
    <mergeCell ref="A1:D1"/>
    <mergeCell ref="A2:D2"/>
    <mergeCell ref="A3:D3"/>
    <mergeCell ref="A4:D4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3"/>
  <sheetViews>
    <sheetView workbookViewId="0">
      <selection activeCell="D12" sqref="D12"/>
    </sheetView>
  </sheetViews>
  <sheetFormatPr defaultRowHeight="12.75" x14ac:dyDescent="0.2"/>
  <cols>
    <col min="1" max="1" width="9.140625" style="60"/>
    <col min="2" max="2" width="36.7109375" style="60" customWidth="1"/>
    <col min="3" max="4" width="20.7109375" style="60" customWidth="1"/>
    <col min="5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59" t="str">
        <f>'43'!A3:D3</f>
        <v>по состоянию на 30.06.2025</v>
      </c>
      <c r="B3" s="559"/>
      <c r="C3" s="559"/>
      <c r="D3" s="559"/>
    </row>
    <row r="4" spans="1:4" ht="14.25" x14ac:dyDescent="0.2">
      <c r="A4" s="573" t="s">
        <v>1054</v>
      </c>
      <c r="B4" s="573"/>
      <c r="C4" s="573"/>
      <c r="D4" s="573"/>
    </row>
    <row r="5" spans="1:4" ht="15.75" thickBot="1" x14ac:dyDescent="0.25">
      <c r="D5" s="61" t="s">
        <v>1005</v>
      </c>
    </row>
    <row r="6" spans="1:4" ht="29.25" thickBot="1" x14ac:dyDescent="0.25">
      <c r="A6" s="327" t="s">
        <v>1</v>
      </c>
      <c r="B6" s="328" t="s">
        <v>3</v>
      </c>
      <c r="C6" s="328" t="str">
        <f>'43'!C6</f>
        <v>01.01.2025-30.06.2025</v>
      </c>
      <c r="D6" s="328" t="str">
        <f>'43'!D6</f>
        <v>01.01.2024-31.06.2024</v>
      </c>
    </row>
    <row r="7" spans="1:4" ht="15.75" thickBot="1" x14ac:dyDescent="0.25">
      <c r="A7" s="329">
        <v>1</v>
      </c>
      <c r="B7" s="330">
        <v>2</v>
      </c>
      <c r="C7" s="330">
        <v>3</v>
      </c>
      <c r="D7" s="330">
        <v>4</v>
      </c>
    </row>
    <row r="8" spans="1:4" ht="75.75" hidden="1" thickBot="1" x14ac:dyDescent="0.25">
      <c r="A8" s="62">
        <v>1</v>
      </c>
      <c r="B8" s="63" t="s">
        <v>1006</v>
      </c>
      <c r="C8" s="173">
        <v>0</v>
      </c>
      <c r="D8" s="173">
        <v>0</v>
      </c>
    </row>
    <row r="9" spans="1:4" ht="45.75" hidden="1" thickBot="1" x14ac:dyDescent="0.25">
      <c r="A9" s="62">
        <f t="shared" ref="A9:A14" si="0">A8+1</f>
        <v>2</v>
      </c>
      <c r="B9" s="63" t="s">
        <v>1008</v>
      </c>
      <c r="C9" s="173">
        <v>0</v>
      </c>
      <c r="D9" s="173">
        <v>0</v>
      </c>
    </row>
    <row r="10" spans="1:4" ht="60.75" thickBot="1" x14ac:dyDescent="0.25">
      <c r="A10" s="257">
        <f t="shared" si="0"/>
        <v>3</v>
      </c>
      <c r="B10" s="258" t="s">
        <v>1007</v>
      </c>
      <c r="C10" s="204">
        <v>0</v>
      </c>
      <c r="D10" s="204">
        <v>0</v>
      </c>
    </row>
    <row r="11" spans="1:4" ht="60.75" hidden="1" thickBot="1" x14ac:dyDescent="0.25">
      <c r="A11" s="62">
        <f t="shared" si="0"/>
        <v>4</v>
      </c>
      <c r="B11" s="63" t="s">
        <v>1009</v>
      </c>
      <c r="C11" s="173">
        <v>0</v>
      </c>
      <c r="D11" s="173">
        <v>0</v>
      </c>
    </row>
    <row r="12" spans="1:4" ht="15.75" thickBot="1" x14ac:dyDescent="0.25">
      <c r="A12" s="257">
        <f t="shared" si="0"/>
        <v>5</v>
      </c>
      <c r="B12" s="258" t="s">
        <v>1010</v>
      </c>
      <c r="C12" s="204">
        <v>33514.879999999997</v>
      </c>
      <c r="D12" s="204">
        <v>17333.47</v>
      </c>
    </row>
    <row r="13" spans="1:4" ht="15.75" hidden="1" thickBot="1" x14ac:dyDescent="0.25">
      <c r="A13" s="62">
        <f t="shared" si="0"/>
        <v>6</v>
      </c>
      <c r="B13" s="63" t="s">
        <v>1011</v>
      </c>
      <c r="C13" s="173">
        <v>0</v>
      </c>
      <c r="D13" s="173">
        <v>0</v>
      </c>
    </row>
    <row r="14" spans="1:4" ht="29.25" thickBot="1" x14ac:dyDescent="0.25">
      <c r="A14" s="331">
        <f t="shared" si="0"/>
        <v>7</v>
      </c>
      <c r="B14" s="332" t="s">
        <v>1012</v>
      </c>
      <c r="C14" s="333">
        <f>SUM(C8:C13)</f>
        <v>33514.879999999997</v>
      </c>
      <c r="D14" s="333">
        <f>SUM(D8:D13)</f>
        <v>17333.47</v>
      </c>
    </row>
    <row r="22" spans="2:2" x14ac:dyDescent="0.2">
      <c r="B22" s="175"/>
    </row>
    <row r="23" spans="2:2" x14ac:dyDescent="0.2">
      <c r="B23" s="175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 horizontalDpi="0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7"/>
  <sheetViews>
    <sheetView topLeftCell="A6" zoomScaleNormal="100" workbookViewId="0">
      <selection activeCell="D25" sqref="D25"/>
    </sheetView>
  </sheetViews>
  <sheetFormatPr defaultRowHeight="12.75" x14ac:dyDescent="0.2"/>
  <cols>
    <col min="1" max="1" width="9.140625" style="60"/>
    <col min="2" max="2" width="31.85546875" style="60" customWidth="1"/>
    <col min="3" max="4" width="20.7109375" style="60" customWidth="1"/>
    <col min="5" max="5" width="0" style="60" hidden="1" customWidth="1"/>
    <col min="6" max="16384" width="9.140625" style="60"/>
  </cols>
  <sheetData>
    <row r="1" spans="1:5" ht="15.75" x14ac:dyDescent="0.2">
      <c r="A1" s="558" t="s">
        <v>140</v>
      </c>
      <c r="B1" s="558"/>
      <c r="C1" s="558"/>
      <c r="D1" s="558"/>
    </row>
    <row r="2" spans="1:5" ht="15.75" x14ac:dyDescent="0.2">
      <c r="A2" s="559" t="s">
        <v>141</v>
      </c>
      <c r="B2" s="559"/>
      <c r="C2" s="559"/>
      <c r="D2" s="559"/>
    </row>
    <row r="3" spans="1:5" ht="15.75" x14ac:dyDescent="0.2">
      <c r="A3" s="559" t="str">
        <f>'34'!A3:D3</f>
        <v>по состоянию на 30.06.2025</v>
      </c>
      <c r="B3" s="559"/>
      <c r="C3" s="559"/>
      <c r="D3" s="559"/>
    </row>
    <row r="4" spans="1:5" ht="14.25" x14ac:dyDescent="0.2">
      <c r="A4" s="573" t="s">
        <v>813</v>
      </c>
      <c r="B4" s="573"/>
      <c r="C4" s="573"/>
      <c r="D4" s="573"/>
    </row>
    <row r="5" spans="1:5" ht="15.75" thickBot="1" x14ac:dyDescent="0.25">
      <c r="D5" s="61" t="s">
        <v>814</v>
      </c>
    </row>
    <row r="6" spans="1:5" ht="29.25" thickBot="1" x14ac:dyDescent="0.25">
      <c r="A6" s="327" t="s">
        <v>1</v>
      </c>
      <c r="B6" s="328" t="s">
        <v>3</v>
      </c>
      <c r="C6" s="328" t="str">
        <f>'34'!C6</f>
        <v>01.01.2025-30.06.2025</v>
      </c>
      <c r="D6" s="328" t="str">
        <f>'34'!D6</f>
        <v>01.01.2024-31.06.2024</v>
      </c>
    </row>
    <row r="7" spans="1:5" ht="15.75" thickBot="1" x14ac:dyDescent="0.25">
      <c r="A7" s="329">
        <v>1</v>
      </c>
      <c r="B7" s="330">
        <v>2</v>
      </c>
      <c r="C7" s="330">
        <v>3</v>
      </c>
      <c r="D7" s="330">
        <v>4</v>
      </c>
    </row>
    <row r="8" spans="1:5" ht="30.75" thickBot="1" x14ac:dyDescent="0.25">
      <c r="A8" s="62">
        <v>1</v>
      </c>
      <c r="B8" s="188" t="s">
        <v>815</v>
      </c>
      <c r="C8" s="64">
        <v>154771.38</v>
      </c>
      <c r="D8" s="64">
        <v>174427.98</v>
      </c>
      <c r="E8" s="193">
        <v>-146</v>
      </c>
    </row>
    <row r="9" spans="1:5" ht="15.75" thickBot="1" x14ac:dyDescent="0.25">
      <c r="A9" s="62">
        <v>2</v>
      </c>
      <c r="B9" s="188" t="s">
        <v>816</v>
      </c>
      <c r="C9" s="64">
        <v>267939.63</v>
      </c>
      <c r="D9" s="64">
        <v>459128.77</v>
      </c>
      <c r="E9" s="193">
        <v>-25</v>
      </c>
    </row>
    <row r="10" spans="1:5" ht="45.75" thickBot="1" x14ac:dyDescent="0.25">
      <c r="A10" s="62">
        <v>3</v>
      </c>
      <c r="B10" s="188" t="s">
        <v>817</v>
      </c>
      <c r="C10" s="64">
        <v>210988.98</v>
      </c>
      <c r="D10" s="64">
        <v>169294.78</v>
      </c>
      <c r="E10" s="193"/>
    </row>
    <row r="11" spans="1:5" ht="32.25" customHeight="1" thickBot="1" x14ac:dyDescent="0.25">
      <c r="A11" s="62">
        <v>4</v>
      </c>
      <c r="B11" s="188" t="s">
        <v>818</v>
      </c>
      <c r="C11" s="64">
        <v>12000</v>
      </c>
      <c r="D11" s="64">
        <v>6000</v>
      </c>
      <c r="E11" s="193">
        <v>-205</v>
      </c>
    </row>
    <row r="12" spans="1:5" ht="45.75" thickBot="1" x14ac:dyDescent="0.25">
      <c r="A12" s="62">
        <v>5</v>
      </c>
      <c r="B12" s="188" t="s">
        <v>819</v>
      </c>
      <c r="C12" s="64">
        <v>97686.080000000002</v>
      </c>
      <c r="D12" s="64">
        <v>765058.65</v>
      </c>
      <c r="E12" s="193">
        <v>-107</v>
      </c>
    </row>
    <row r="13" spans="1:5" ht="30.75" hidden="1" thickBot="1" x14ac:dyDescent="0.25">
      <c r="A13" s="62">
        <v>6</v>
      </c>
      <c r="B13" s="188" t="s">
        <v>820</v>
      </c>
      <c r="C13" s="64">
        <v>0</v>
      </c>
      <c r="D13" s="64">
        <v>0</v>
      </c>
      <c r="E13" s="193">
        <v>-150</v>
      </c>
    </row>
    <row r="14" spans="1:5" ht="15.75" hidden="1" thickBot="1" x14ac:dyDescent="0.25">
      <c r="A14" s="62">
        <v>7</v>
      </c>
      <c r="B14" s="188" t="s">
        <v>821</v>
      </c>
      <c r="C14" s="64">
        <v>0</v>
      </c>
      <c r="D14" s="64">
        <v>0</v>
      </c>
      <c r="E14" s="193">
        <v>-24</v>
      </c>
    </row>
    <row r="15" spans="1:5" ht="15.75" hidden="1" thickBot="1" x14ac:dyDescent="0.25">
      <c r="A15" s="62">
        <v>8</v>
      </c>
      <c r="B15" s="188" t="s">
        <v>822</v>
      </c>
      <c r="C15" s="64">
        <v>0</v>
      </c>
      <c r="D15" s="64">
        <v>0</v>
      </c>
      <c r="E15" s="193">
        <v>-598</v>
      </c>
    </row>
    <row r="16" spans="1:5" ht="30.75" thickBot="1" x14ac:dyDescent="0.25">
      <c r="A16" s="62">
        <v>9</v>
      </c>
      <c r="B16" s="188" t="s">
        <v>1212</v>
      </c>
      <c r="C16" s="64">
        <v>346841.32</v>
      </c>
      <c r="D16" s="64">
        <v>4919520</v>
      </c>
      <c r="E16" s="193">
        <v>-160</v>
      </c>
    </row>
    <row r="17" spans="1:5" ht="30.75" hidden="1" thickBot="1" x14ac:dyDescent="0.25">
      <c r="A17" s="62">
        <v>10</v>
      </c>
      <c r="B17" s="188" t="s">
        <v>823</v>
      </c>
      <c r="C17" s="64">
        <v>0</v>
      </c>
      <c r="D17" s="64">
        <v>0</v>
      </c>
      <c r="E17" s="193">
        <v>-382</v>
      </c>
    </row>
    <row r="18" spans="1:5" ht="15.75" hidden="1" thickBot="1" x14ac:dyDescent="0.25">
      <c r="A18" s="62">
        <v>11</v>
      </c>
      <c r="B18" s="188" t="s">
        <v>824</v>
      </c>
      <c r="C18" s="64">
        <v>0</v>
      </c>
      <c r="D18" s="64">
        <v>0</v>
      </c>
      <c r="E18" s="193"/>
    </row>
    <row r="19" spans="1:5" ht="15.75" thickBot="1" x14ac:dyDescent="0.25">
      <c r="A19" s="62">
        <v>12</v>
      </c>
      <c r="B19" s="188" t="s">
        <v>825</v>
      </c>
      <c r="C19" s="64">
        <v>284150.37</v>
      </c>
      <c r="D19" s="64">
        <v>10321.48</v>
      </c>
      <c r="E19" s="193">
        <v>-9</v>
      </c>
    </row>
    <row r="20" spans="1:5" ht="15.75" thickBot="1" x14ac:dyDescent="0.25">
      <c r="A20" s="62">
        <v>13</v>
      </c>
      <c r="B20" s="188" t="s">
        <v>826</v>
      </c>
      <c r="C20" s="64">
        <v>2955828</v>
      </c>
      <c r="D20" s="64">
        <v>0</v>
      </c>
      <c r="E20" s="193"/>
    </row>
    <row r="21" spans="1:5" ht="15.75" thickBot="1" x14ac:dyDescent="0.25">
      <c r="A21" s="62">
        <v>14</v>
      </c>
      <c r="B21" s="188" t="s">
        <v>827</v>
      </c>
      <c r="C21" s="64">
        <v>1000</v>
      </c>
      <c r="D21" s="64">
        <v>0</v>
      </c>
      <c r="E21" s="193"/>
    </row>
    <row r="22" spans="1:5" ht="15.75" thickBot="1" x14ac:dyDescent="0.25">
      <c r="A22" s="62">
        <v>15</v>
      </c>
      <c r="B22" s="188" t="s">
        <v>828</v>
      </c>
      <c r="C22" s="64">
        <v>72928.960000000006</v>
      </c>
      <c r="D22" s="64">
        <v>46441.51</v>
      </c>
      <c r="E22" s="193">
        <v>-35</v>
      </c>
    </row>
    <row r="23" spans="1:5" ht="30.75" thickBot="1" x14ac:dyDescent="0.25">
      <c r="A23" s="62">
        <v>16</v>
      </c>
      <c r="B23" s="188" t="s">
        <v>829</v>
      </c>
      <c r="C23" s="64">
        <v>35100</v>
      </c>
      <c r="D23" s="64">
        <v>23205</v>
      </c>
      <c r="E23" s="193">
        <v>-964</v>
      </c>
    </row>
    <row r="24" spans="1:5" ht="30.75" thickBot="1" x14ac:dyDescent="0.25">
      <c r="A24" s="62">
        <v>17</v>
      </c>
      <c r="B24" s="188" t="s">
        <v>830</v>
      </c>
      <c r="C24" s="64">
        <v>224332.61</v>
      </c>
      <c r="D24" s="64">
        <v>582014.20000000007</v>
      </c>
      <c r="E24" s="193">
        <v>-41</v>
      </c>
    </row>
    <row r="25" spans="1:5" ht="15" thickBot="1" x14ac:dyDescent="0.25">
      <c r="A25" s="331">
        <v>18</v>
      </c>
      <c r="B25" s="336" t="s">
        <v>151</v>
      </c>
      <c r="C25" s="333">
        <v>4663567.33</v>
      </c>
      <c r="D25" s="333">
        <v>7155412.3700000001</v>
      </c>
      <c r="E25" s="194">
        <f>ROUND(SUM(E8:E24),0)</f>
        <v>-2846</v>
      </c>
    </row>
    <row r="26" spans="1:5" x14ac:dyDescent="0.2">
      <c r="C26" s="122"/>
    </row>
    <row r="27" spans="1:5" x14ac:dyDescent="0.2">
      <c r="C27" s="168"/>
    </row>
  </sheetData>
  <mergeCells count="4">
    <mergeCell ref="A1:D1"/>
    <mergeCell ref="A2:D2"/>
    <mergeCell ref="A3:D3"/>
    <mergeCell ref="A4:D4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46"/>
  <sheetViews>
    <sheetView topLeftCell="A4" workbookViewId="0">
      <selection activeCell="D30" sqref="D30"/>
    </sheetView>
  </sheetViews>
  <sheetFormatPr defaultRowHeight="12.75" x14ac:dyDescent="0.2"/>
  <cols>
    <col min="1" max="1" width="9.140625" style="60"/>
    <col min="2" max="2" width="30.85546875" style="60" customWidth="1"/>
    <col min="3" max="4" width="20.7109375" style="60" customWidth="1"/>
    <col min="5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59" t="str">
        <f>'34'!A3:D3</f>
        <v>по состоянию на 30.06.2025</v>
      </c>
      <c r="B3" s="559"/>
      <c r="C3" s="559"/>
      <c r="D3" s="559"/>
    </row>
    <row r="4" spans="1:4" ht="14.25" x14ac:dyDescent="0.2">
      <c r="A4" s="573" t="s">
        <v>1070</v>
      </c>
      <c r="B4" s="573"/>
      <c r="C4" s="573"/>
      <c r="D4" s="573"/>
    </row>
    <row r="5" spans="1:4" ht="14.25" x14ac:dyDescent="0.2">
      <c r="A5" s="573" t="s">
        <v>398</v>
      </c>
      <c r="B5" s="573"/>
      <c r="C5" s="573"/>
      <c r="D5" s="573"/>
    </row>
    <row r="6" spans="1:4" ht="15.75" thickBot="1" x14ac:dyDescent="0.25">
      <c r="D6" s="61" t="s">
        <v>831</v>
      </c>
    </row>
    <row r="7" spans="1:4" ht="29.25" thickBot="1" x14ac:dyDescent="0.25">
      <c r="A7" s="327" t="s">
        <v>1</v>
      </c>
      <c r="B7" s="328" t="s">
        <v>3</v>
      </c>
      <c r="C7" s="328" t="str">
        <f>'34'!C6</f>
        <v>01.01.2025-30.06.2025</v>
      </c>
      <c r="D7" s="328" t="str">
        <f>'34'!D6</f>
        <v>01.01.2024-31.06.2024</v>
      </c>
    </row>
    <row r="8" spans="1:4" ht="15.75" thickBot="1" x14ac:dyDescent="0.25">
      <c r="A8" s="329">
        <v>1</v>
      </c>
      <c r="B8" s="330">
        <v>2</v>
      </c>
      <c r="C8" s="330">
        <v>3</v>
      </c>
      <c r="D8" s="330">
        <v>4</v>
      </c>
    </row>
    <row r="9" spans="1:4" ht="45.75" hidden="1" thickBot="1" x14ac:dyDescent="0.25">
      <c r="A9" s="62">
        <v>1</v>
      </c>
      <c r="B9" s="63" t="s">
        <v>832</v>
      </c>
      <c r="C9" s="173">
        <v>0</v>
      </c>
      <c r="D9" s="173">
        <v>0</v>
      </c>
    </row>
    <row r="10" spans="1:4" ht="60.75" thickBot="1" x14ac:dyDescent="0.25">
      <c r="A10" s="62">
        <f>A9+1</f>
        <v>2</v>
      </c>
      <c r="B10" s="63" t="s">
        <v>833</v>
      </c>
      <c r="C10" s="64">
        <v>5703</v>
      </c>
      <c r="D10" s="64">
        <v>0</v>
      </c>
    </row>
    <row r="11" spans="1:4" ht="30.75" hidden="1" thickBot="1" x14ac:dyDescent="0.25">
      <c r="A11" s="62">
        <f t="shared" ref="A11:A16" si="0">A10+1</f>
        <v>3</v>
      </c>
      <c r="B11" s="63" t="s">
        <v>834</v>
      </c>
      <c r="C11" s="173"/>
      <c r="D11" s="173">
        <v>0</v>
      </c>
    </row>
    <row r="12" spans="1:4" ht="60.75" hidden="1" thickBot="1" x14ac:dyDescent="0.25">
      <c r="A12" s="62">
        <f t="shared" si="0"/>
        <v>4</v>
      </c>
      <c r="B12" s="63" t="s">
        <v>835</v>
      </c>
      <c r="C12" s="173"/>
      <c r="D12" s="173">
        <v>0</v>
      </c>
    </row>
    <row r="13" spans="1:4" ht="75.75" thickBot="1" x14ac:dyDescent="0.25">
      <c r="A13" s="62">
        <f t="shared" si="0"/>
        <v>5</v>
      </c>
      <c r="B13" s="63" t="s">
        <v>976</v>
      </c>
      <c r="C13" s="64">
        <f>117046.32</f>
        <v>117046.32</v>
      </c>
      <c r="D13" s="64">
        <v>0</v>
      </c>
    </row>
    <row r="14" spans="1:4" ht="45.75" hidden="1" thickBot="1" x14ac:dyDescent="0.25">
      <c r="A14" s="62">
        <f t="shared" si="0"/>
        <v>6</v>
      </c>
      <c r="B14" s="63" t="s">
        <v>836</v>
      </c>
      <c r="C14" s="173">
        <v>0</v>
      </c>
      <c r="D14" s="173">
        <v>0</v>
      </c>
    </row>
    <row r="15" spans="1:4" ht="75.75" hidden="1" thickBot="1" x14ac:dyDescent="0.25">
      <c r="A15" s="62">
        <f t="shared" si="0"/>
        <v>7</v>
      </c>
      <c r="B15" s="63" t="s">
        <v>837</v>
      </c>
      <c r="C15" s="173">
        <v>0</v>
      </c>
      <c r="D15" s="173">
        <v>0</v>
      </c>
    </row>
    <row r="16" spans="1:4" ht="15.75" thickBot="1" x14ac:dyDescent="0.25">
      <c r="A16" s="62">
        <f t="shared" si="0"/>
        <v>8</v>
      </c>
      <c r="B16" s="63" t="s">
        <v>398</v>
      </c>
      <c r="C16" s="64">
        <v>0</v>
      </c>
      <c r="D16" s="64">
        <v>6000</v>
      </c>
    </row>
    <row r="17" spans="1:4" ht="15" thickBot="1" x14ac:dyDescent="0.25">
      <c r="A17" s="331">
        <f>A16+1</f>
        <v>9</v>
      </c>
      <c r="B17" s="332" t="s">
        <v>151</v>
      </c>
      <c r="C17" s="333">
        <f>SUM(C9:C16)</f>
        <v>122749.32</v>
      </c>
      <c r="D17" s="333">
        <f>SUM(D9:D16)</f>
        <v>6000</v>
      </c>
    </row>
    <row r="18" spans="1:4" ht="15" x14ac:dyDescent="0.2">
      <c r="A18" s="174"/>
    </row>
    <row r="19" spans="1:4" ht="14.25" x14ac:dyDescent="0.2">
      <c r="A19" s="573" t="s">
        <v>399</v>
      </c>
      <c r="B19" s="573"/>
      <c r="C19" s="573"/>
      <c r="D19" s="573"/>
    </row>
    <row r="20" spans="1:4" ht="15.75" thickBot="1" x14ac:dyDescent="0.25">
      <c r="D20" s="61" t="s">
        <v>838</v>
      </c>
    </row>
    <row r="21" spans="1:4" ht="29.25" thickBot="1" x14ac:dyDescent="0.25">
      <c r="A21" s="337" t="s">
        <v>1</v>
      </c>
      <c r="B21" s="339" t="s">
        <v>3</v>
      </c>
      <c r="C21" s="328" t="str">
        <f>C7</f>
        <v>01.01.2025-30.06.2025</v>
      </c>
      <c r="D21" s="328" t="str">
        <f>D7</f>
        <v>01.01.2024-31.06.2024</v>
      </c>
    </row>
    <row r="22" spans="1:4" ht="15.75" thickBot="1" x14ac:dyDescent="0.25">
      <c r="A22" s="329">
        <v>1</v>
      </c>
      <c r="B22" s="330">
        <v>2</v>
      </c>
      <c r="C22" s="330">
        <v>3</v>
      </c>
      <c r="D22" s="330">
        <v>4</v>
      </c>
    </row>
    <row r="23" spans="1:4" ht="75.75" hidden="1" thickBot="1" x14ac:dyDescent="0.25">
      <c r="A23" s="62">
        <v>1</v>
      </c>
      <c r="B23" s="188" t="s">
        <v>839</v>
      </c>
      <c r="C23" s="173">
        <v>0</v>
      </c>
      <c r="D23" s="173">
        <v>0</v>
      </c>
    </row>
    <row r="24" spans="1:4" ht="45.75" thickBot="1" x14ac:dyDescent="0.25">
      <c r="A24" s="62">
        <f>A23+1</f>
        <v>2</v>
      </c>
      <c r="B24" s="188" t="s">
        <v>840</v>
      </c>
      <c r="C24" s="64">
        <v>3197.6</v>
      </c>
      <c r="D24" s="64">
        <v>27224.27</v>
      </c>
    </row>
    <row r="25" spans="1:4" ht="45.75" thickBot="1" x14ac:dyDescent="0.25">
      <c r="A25" s="62">
        <f>A24+1</f>
        <v>3</v>
      </c>
      <c r="B25" s="188" t="s">
        <v>841</v>
      </c>
      <c r="C25" s="64">
        <f>126435.45</f>
        <v>126435.45</v>
      </c>
      <c r="D25" s="64">
        <v>18015.87</v>
      </c>
    </row>
    <row r="26" spans="1:4" ht="90.75" hidden="1" thickBot="1" x14ac:dyDescent="0.25">
      <c r="A26" s="62">
        <f>A25+1</f>
        <v>4</v>
      </c>
      <c r="B26" s="188" t="s">
        <v>842</v>
      </c>
      <c r="C26" s="64">
        <v>0</v>
      </c>
      <c r="D26" s="64">
        <v>0</v>
      </c>
    </row>
    <row r="27" spans="1:4" ht="15.75" thickBot="1" x14ac:dyDescent="0.25">
      <c r="A27" s="62">
        <f>A26+1</f>
        <v>5</v>
      </c>
      <c r="B27" s="188" t="s">
        <v>399</v>
      </c>
      <c r="C27" s="64">
        <v>0</v>
      </c>
      <c r="D27" s="173">
        <v>1546.92</v>
      </c>
    </row>
    <row r="28" spans="1:4" ht="15" thickBot="1" x14ac:dyDescent="0.25">
      <c r="A28" s="331">
        <f>A27+1</f>
        <v>6</v>
      </c>
      <c r="B28" s="336" t="s">
        <v>151</v>
      </c>
      <c r="C28" s="333">
        <v>129633.05</v>
      </c>
      <c r="D28" s="333">
        <v>46787.06</v>
      </c>
    </row>
    <row r="30" spans="1:4" ht="15" x14ac:dyDescent="0.2">
      <c r="B30" s="195"/>
      <c r="D30" s="168"/>
    </row>
    <row r="31" spans="1:4" ht="15" x14ac:dyDescent="0.2">
      <c r="B31" s="195"/>
    </row>
    <row r="32" spans="1:4" ht="15" x14ac:dyDescent="0.2">
      <c r="B32" s="195"/>
    </row>
    <row r="33" spans="2:2" ht="15" x14ac:dyDescent="0.2">
      <c r="B33" s="195"/>
    </row>
    <row r="34" spans="2:2" ht="15" x14ac:dyDescent="0.2">
      <c r="B34" s="195"/>
    </row>
    <row r="35" spans="2:2" ht="15" x14ac:dyDescent="0.2">
      <c r="B35" s="195"/>
    </row>
    <row r="36" spans="2:2" ht="15" x14ac:dyDescent="0.2">
      <c r="B36" s="195"/>
    </row>
    <row r="37" spans="2:2" ht="15" x14ac:dyDescent="0.2">
      <c r="B37" s="195"/>
    </row>
    <row r="38" spans="2:2" ht="15" x14ac:dyDescent="0.2">
      <c r="B38" s="195"/>
    </row>
    <row r="39" spans="2:2" ht="15" x14ac:dyDescent="0.2">
      <c r="B39" s="195"/>
    </row>
    <row r="40" spans="2:2" ht="15" x14ac:dyDescent="0.2">
      <c r="B40" s="195"/>
    </row>
    <row r="41" spans="2:2" ht="15" x14ac:dyDescent="0.2">
      <c r="B41" s="195"/>
    </row>
    <row r="42" spans="2:2" ht="15" x14ac:dyDescent="0.2">
      <c r="B42" s="195"/>
    </row>
    <row r="43" spans="2:2" ht="15" x14ac:dyDescent="0.2">
      <c r="B43" s="195"/>
    </row>
    <row r="44" spans="2:2" ht="15" x14ac:dyDescent="0.2">
      <c r="B44" s="195"/>
    </row>
    <row r="45" spans="2:2" ht="15" x14ac:dyDescent="0.2">
      <c r="B45" s="195"/>
    </row>
    <row r="46" spans="2:2" ht="15" x14ac:dyDescent="0.2">
      <c r="B46" s="195"/>
    </row>
  </sheetData>
  <mergeCells count="6">
    <mergeCell ref="A19:D19"/>
    <mergeCell ref="A1:D1"/>
    <mergeCell ref="A2:D2"/>
    <mergeCell ref="A3:D3"/>
    <mergeCell ref="A4:D4"/>
    <mergeCell ref="A5:D5"/>
  </mergeCells>
  <printOptions horizontalCentered="1"/>
  <pageMargins left="0" right="0" top="0" bottom="0" header="0.31496062992125984" footer="0.31496062992125984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4"/>
  <sheetViews>
    <sheetView topLeftCell="A25" workbookViewId="0">
      <selection activeCell="E39" sqref="E39"/>
    </sheetView>
  </sheetViews>
  <sheetFormatPr defaultRowHeight="12.75" x14ac:dyDescent="0.2"/>
  <cols>
    <col min="1" max="1" width="9.140625" style="60"/>
    <col min="2" max="2" width="34.140625" style="60" customWidth="1"/>
    <col min="3" max="3" width="7.7109375" style="60" customWidth="1"/>
    <col min="4" max="4" width="25.28515625" style="60" customWidth="1"/>
    <col min="5" max="5" width="22.85546875" style="60" customWidth="1"/>
    <col min="6" max="16384" width="9.140625" style="60"/>
  </cols>
  <sheetData>
    <row r="1" spans="1:5" ht="15.75" x14ac:dyDescent="0.2">
      <c r="A1" s="558" t="s">
        <v>140</v>
      </c>
      <c r="B1" s="558"/>
      <c r="C1" s="558"/>
      <c r="D1" s="558"/>
      <c r="E1" s="558"/>
    </row>
    <row r="2" spans="1:5" ht="15.75" x14ac:dyDescent="0.2">
      <c r="A2" s="559" t="s">
        <v>141</v>
      </c>
      <c r="B2" s="559"/>
      <c r="C2" s="559"/>
      <c r="D2" s="559"/>
      <c r="E2" s="559"/>
    </row>
    <row r="3" spans="1:5" ht="15.75" x14ac:dyDescent="0.2">
      <c r="A3" s="559" t="str">
        <f>'34'!A3:D3</f>
        <v>по состоянию на 30.06.2025</v>
      </c>
      <c r="B3" s="559"/>
      <c r="C3" s="559"/>
      <c r="D3" s="559"/>
      <c r="E3" s="559"/>
    </row>
    <row r="4" spans="1:5" ht="14.25" x14ac:dyDescent="0.2">
      <c r="A4" s="573" t="s">
        <v>1150</v>
      </c>
      <c r="B4" s="573"/>
      <c r="C4" s="573"/>
      <c r="D4" s="573"/>
      <c r="E4" s="573"/>
    </row>
    <row r="5" spans="1:5" ht="31.5" customHeight="1" x14ac:dyDescent="0.2">
      <c r="A5" s="560" t="s">
        <v>977</v>
      </c>
      <c r="B5" s="560"/>
      <c r="C5" s="560"/>
      <c r="D5" s="560"/>
      <c r="E5" s="560"/>
    </row>
    <row r="6" spans="1:5" ht="15.75" thickBot="1" x14ac:dyDescent="0.25">
      <c r="E6" s="61" t="s">
        <v>831</v>
      </c>
    </row>
    <row r="7" spans="1:5" ht="29.25" thickBot="1" x14ac:dyDescent="0.25">
      <c r="A7" s="327" t="s">
        <v>1</v>
      </c>
      <c r="B7" s="340" t="s">
        <v>231</v>
      </c>
      <c r="C7" s="638" t="s">
        <v>232</v>
      </c>
      <c r="D7" s="639"/>
      <c r="E7" s="640"/>
    </row>
    <row r="8" spans="1:5" ht="15.75" thickBot="1" x14ac:dyDescent="0.25">
      <c r="A8" s="329">
        <v>1</v>
      </c>
      <c r="B8" s="341">
        <v>2</v>
      </c>
      <c r="C8" s="641">
        <v>3</v>
      </c>
      <c r="D8" s="642"/>
      <c r="E8" s="643"/>
    </row>
    <row r="9" spans="1:5" ht="151.5" customHeight="1" thickBot="1" x14ac:dyDescent="0.25">
      <c r="A9" s="62">
        <v>1</v>
      </c>
      <c r="B9" s="196" t="s">
        <v>978</v>
      </c>
      <c r="C9" s="635" t="s">
        <v>1045</v>
      </c>
      <c r="D9" s="636"/>
      <c r="E9" s="637"/>
    </row>
    <row r="10" spans="1:5" ht="60.75" thickBot="1" x14ac:dyDescent="0.25">
      <c r="A10" s="62">
        <f>A9+1</f>
        <v>2</v>
      </c>
      <c r="B10" s="196" t="s">
        <v>979</v>
      </c>
      <c r="C10" s="635" t="s">
        <v>980</v>
      </c>
      <c r="D10" s="636"/>
      <c r="E10" s="637"/>
    </row>
    <row r="11" spans="1:5" ht="75" customHeight="1" thickBot="1" x14ac:dyDescent="0.25">
      <c r="A11" s="62">
        <f t="shared" ref="A11:A16" si="0">A10+1</f>
        <v>3</v>
      </c>
      <c r="B11" s="196" t="s">
        <v>981</v>
      </c>
      <c r="C11" s="635" t="s">
        <v>988</v>
      </c>
      <c r="D11" s="636"/>
      <c r="E11" s="637"/>
    </row>
    <row r="12" spans="1:5" ht="30.75" thickBot="1" x14ac:dyDescent="0.25">
      <c r="A12" s="62">
        <f t="shared" si="0"/>
        <v>4</v>
      </c>
      <c r="B12" s="196" t="s">
        <v>982</v>
      </c>
      <c r="C12" s="635" t="s">
        <v>980</v>
      </c>
      <c r="D12" s="636"/>
      <c r="E12" s="637"/>
    </row>
    <row r="13" spans="1:5" ht="165.75" thickBot="1" x14ac:dyDescent="0.25">
      <c r="A13" s="62">
        <f t="shared" si="0"/>
        <v>5</v>
      </c>
      <c r="B13" s="196" t="s">
        <v>983</v>
      </c>
      <c r="C13" s="635" t="s">
        <v>980</v>
      </c>
      <c r="D13" s="636"/>
      <c r="E13" s="637"/>
    </row>
    <row r="14" spans="1:5" ht="60.75" thickBot="1" x14ac:dyDescent="0.25">
      <c r="A14" s="62">
        <f t="shared" si="0"/>
        <v>6</v>
      </c>
      <c r="B14" s="196" t="s">
        <v>984</v>
      </c>
      <c r="C14" s="635" t="s">
        <v>980</v>
      </c>
      <c r="D14" s="636"/>
      <c r="E14" s="637"/>
    </row>
    <row r="15" spans="1:5" ht="90.75" thickBot="1" x14ac:dyDescent="0.25">
      <c r="A15" s="62">
        <f t="shared" si="0"/>
        <v>7</v>
      </c>
      <c r="B15" s="196" t="s">
        <v>985</v>
      </c>
      <c r="C15" s="635" t="s">
        <v>980</v>
      </c>
      <c r="D15" s="636"/>
      <c r="E15" s="637"/>
    </row>
    <row r="16" spans="1:5" ht="123.75" customHeight="1" thickBot="1" x14ac:dyDescent="0.25">
      <c r="A16" s="62">
        <f t="shared" si="0"/>
        <v>8</v>
      </c>
      <c r="B16" s="196" t="s">
        <v>989</v>
      </c>
      <c r="C16" s="635" t="s">
        <v>1046</v>
      </c>
      <c r="D16" s="636"/>
      <c r="E16" s="637"/>
    </row>
    <row r="17" spans="1:5" ht="78" customHeight="1" thickBot="1" x14ac:dyDescent="0.25">
      <c r="A17" s="197">
        <f>A16+1</f>
        <v>9</v>
      </c>
      <c r="B17" s="198" t="s">
        <v>986</v>
      </c>
      <c r="C17" s="635" t="s">
        <v>1187</v>
      </c>
      <c r="D17" s="636"/>
      <c r="E17" s="637"/>
    </row>
    <row r="18" spans="1:5" ht="45.75" thickBot="1" x14ac:dyDescent="0.25">
      <c r="A18" s="197">
        <f>A17+1</f>
        <v>10</v>
      </c>
      <c r="B18" s="198" t="s">
        <v>987</v>
      </c>
      <c r="C18" s="635" t="s">
        <v>980</v>
      </c>
      <c r="D18" s="636"/>
      <c r="E18" s="637"/>
    </row>
    <row r="19" spans="1:5" ht="15" x14ac:dyDescent="0.2">
      <c r="A19" s="174"/>
    </row>
    <row r="20" spans="1:5" ht="42.75" customHeight="1" x14ac:dyDescent="0.2">
      <c r="A20" s="560" t="s">
        <v>997</v>
      </c>
      <c r="B20" s="560"/>
      <c r="C20" s="560"/>
      <c r="D20" s="560"/>
      <c r="E20" s="560"/>
    </row>
    <row r="21" spans="1:5" ht="15.75" thickBot="1" x14ac:dyDescent="0.25">
      <c r="E21" s="61" t="s">
        <v>990</v>
      </c>
    </row>
    <row r="22" spans="1:5" ht="30.75" customHeight="1" thickBot="1" x14ac:dyDescent="0.25">
      <c r="A22" s="647" t="s">
        <v>1</v>
      </c>
      <c r="B22" s="647" t="s">
        <v>991</v>
      </c>
      <c r="C22" s="647" t="s">
        <v>992</v>
      </c>
      <c r="D22" s="646" t="s">
        <v>145</v>
      </c>
      <c r="E22" s="646"/>
    </row>
    <row r="23" spans="1:5" ht="15" thickBot="1" x14ac:dyDescent="0.25">
      <c r="A23" s="648"/>
      <c r="B23" s="648"/>
      <c r="C23" s="648"/>
      <c r="D23" s="342">
        <v>45838</v>
      </c>
      <c r="E23" s="342">
        <v>45473</v>
      </c>
    </row>
    <row r="24" spans="1:5" ht="15.75" thickBot="1" x14ac:dyDescent="0.25">
      <c r="A24" s="343">
        <v>1</v>
      </c>
      <c r="B24" s="343">
        <v>2</v>
      </c>
      <c r="C24" s="343">
        <v>3</v>
      </c>
      <c r="D24" s="343">
        <v>4</v>
      </c>
      <c r="E24" s="294">
        <v>5</v>
      </c>
    </row>
    <row r="25" spans="1:5" ht="30.75" thickBot="1" x14ac:dyDescent="0.25">
      <c r="A25" s="199">
        <v>1</v>
      </c>
      <c r="B25" s="200" t="s">
        <v>993</v>
      </c>
      <c r="C25" s="201">
        <v>19</v>
      </c>
      <c r="D25" s="245">
        <v>175824.1</v>
      </c>
      <c r="E25" s="245">
        <v>168890.59999999998</v>
      </c>
    </row>
    <row r="26" spans="1:5" ht="30.75" hidden="1" thickBot="1" x14ac:dyDescent="0.25">
      <c r="A26" s="199">
        <f>A25+1</f>
        <v>2</v>
      </c>
      <c r="B26" s="200" t="s">
        <v>994</v>
      </c>
      <c r="C26" s="202">
        <v>17</v>
      </c>
      <c r="D26" s="173">
        <v>0</v>
      </c>
      <c r="E26" s="173">
        <v>0</v>
      </c>
    </row>
    <row r="27" spans="1:5" ht="60.75" thickBot="1" x14ac:dyDescent="0.25">
      <c r="A27" s="199">
        <f>A26+1</f>
        <v>3</v>
      </c>
      <c r="B27" s="200" t="s">
        <v>995</v>
      </c>
      <c r="C27" s="202">
        <v>24</v>
      </c>
      <c r="D27" s="64">
        <v>185427.96</v>
      </c>
      <c r="E27" s="64">
        <v>174468.29</v>
      </c>
    </row>
    <row r="29" spans="1:5" ht="42.75" customHeight="1" x14ac:dyDescent="0.2">
      <c r="A29" s="560" t="s">
        <v>1071</v>
      </c>
      <c r="B29" s="560"/>
      <c r="C29" s="560"/>
      <c r="D29" s="560"/>
      <c r="E29" s="560"/>
    </row>
    <row r="30" spans="1:5" ht="15.75" thickBot="1" x14ac:dyDescent="0.25">
      <c r="E30" s="61" t="s">
        <v>996</v>
      </c>
    </row>
    <row r="31" spans="1:5" ht="30.75" customHeight="1" thickBot="1" x14ac:dyDescent="0.25">
      <c r="A31" s="344" t="s">
        <v>1</v>
      </c>
      <c r="B31" s="644" t="s">
        <v>3</v>
      </c>
      <c r="C31" s="645"/>
      <c r="D31" s="342">
        <f>D23</f>
        <v>45838</v>
      </c>
      <c r="E31" s="342">
        <f>E23</f>
        <v>45473</v>
      </c>
    </row>
    <row r="32" spans="1:5" ht="15.75" thickBot="1" x14ac:dyDescent="0.25">
      <c r="A32" s="343">
        <v>1</v>
      </c>
      <c r="B32" s="652">
        <v>2</v>
      </c>
      <c r="C32" s="653"/>
      <c r="D32" s="343">
        <v>3</v>
      </c>
      <c r="E32" s="294">
        <v>4</v>
      </c>
    </row>
    <row r="33" spans="1:5" ht="30.75" customHeight="1" thickBot="1" x14ac:dyDescent="0.25">
      <c r="A33" s="203">
        <v>1</v>
      </c>
      <c r="B33" s="654" t="s">
        <v>998</v>
      </c>
      <c r="C33" s="655"/>
      <c r="D33" s="204">
        <f>SUM(D34:D36)</f>
        <v>33514.879999999997</v>
      </c>
      <c r="E33" s="204">
        <f>SUM(E34:E36)</f>
        <v>17333.47</v>
      </c>
    </row>
    <row r="34" spans="1:5" ht="15.75" thickBot="1" x14ac:dyDescent="0.25">
      <c r="A34" s="199">
        <f t="shared" ref="A34:A39" si="1">A33+1</f>
        <v>2</v>
      </c>
      <c r="B34" s="649" t="s">
        <v>999</v>
      </c>
      <c r="C34" s="634"/>
      <c r="D34" s="64">
        <v>33514.879999999997</v>
      </c>
      <c r="E34" s="173">
        <v>17333.47</v>
      </c>
    </row>
    <row r="35" spans="1:5" ht="67.5" hidden="1" customHeight="1" thickBot="1" x14ac:dyDescent="0.25">
      <c r="A35" s="199">
        <f t="shared" si="1"/>
        <v>3</v>
      </c>
      <c r="B35" s="649" t="s">
        <v>1001</v>
      </c>
      <c r="C35" s="634"/>
      <c r="D35" s="173">
        <v>0</v>
      </c>
      <c r="E35" s="173">
        <v>0</v>
      </c>
    </row>
    <row r="36" spans="1:5" ht="50.25" hidden="1" customHeight="1" thickBot="1" x14ac:dyDescent="0.25">
      <c r="A36" s="199">
        <f t="shared" si="1"/>
        <v>4</v>
      </c>
      <c r="B36" s="649" t="s">
        <v>1002</v>
      </c>
      <c r="C36" s="634"/>
      <c r="D36" s="173">
        <v>0</v>
      </c>
      <c r="E36" s="173">
        <v>0</v>
      </c>
    </row>
    <row r="37" spans="1:5" ht="47.25" customHeight="1" thickBot="1" x14ac:dyDescent="0.25">
      <c r="A37" s="203">
        <f t="shared" si="1"/>
        <v>5</v>
      </c>
      <c r="B37" s="654" t="s">
        <v>1000</v>
      </c>
      <c r="C37" s="655"/>
      <c r="D37" s="204">
        <f>D38</f>
        <v>117450</v>
      </c>
      <c r="E37" s="204">
        <f>E38</f>
        <v>178350</v>
      </c>
    </row>
    <row r="38" spans="1:5" ht="47.25" customHeight="1" thickBot="1" x14ac:dyDescent="0.25">
      <c r="A38" s="199">
        <f t="shared" si="1"/>
        <v>6</v>
      </c>
      <c r="B38" s="649" t="s">
        <v>1003</v>
      </c>
      <c r="C38" s="634"/>
      <c r="D38" s="64">
        <v>117450</v>
      </c>
      <c r="E38" s="64">
        <v>178350</v>
      </c>
    </row>
    <row r="39" spans="1:5" ht="24.75" customHeight="1" thickBot="1" x14ac:dyDescent="0.25">
      <c r="A39" s="327">
        <f t="shared" si="1"/>
        <v>7</v>
      </c>
      <c r="B39" s="650" t="s">
        <v>1004</v>
      </c>
      <c r="C39" s="651"/>
      <c r="D39" s="333">
        <v>150964.88</v>
      </c>
      <c r="E39" s="333">
        <v>195683.47</v>
      </c>
    </row>
    <row r="40" spans="1:5" ht="15" x14ac:dyDescent="0.2">
      <c r="B40" s="195"/>
    </row>
    <row r="41" spans="1:5" ht="15" x14ac:dyDescent="0.2">
      <c r="B41" s="195"/>
    </row>
    <row r="42" spans="1:5" ht="15" x14ac:dyDescent="0.2">
      <c r="B42" s="195"/>
      <c r="E42" s="168"/>
    </row>
    <row r="43" spans="1:5" ht="15" x14ac:dyDescent="0.2">
      <c r="B43" s="195"/>
    </row>
    <row r="44" spans="1:5" ht="15" x14ac:dyDescent="0.2">
      <c r="B44" s="195"/>
    </row>
  </sheetData>
  <mergeCells count="32">
    <mergeCell ref="B38:C38"/>
    <mergeCell ref="B39:C39"/>
    <mergeCell ref="B32:C32"/>
    <mergeCell ref="B33:C33"/>
    <mergeCell ref="B34:C34"/>
    <mergeCell ref="B35:C35"/>
    <mergeCell ref="B36:C36"/>
    <mergeCell ref="B37:C37"/>
    <mergeCell ref="A29:E29"/>
    <mergeCell ref="B31:C31"/>
    <mergeCell ref="C17:E17"/>
    <mergeCell ref="C18:E18"/>
    <mergeCell ref="D22:E22"/>
    <mergeCell ref="A20:E20"/>
    <mergeCell ref="A22:A23"/>
    <mergeCell ref="B22:B23"/>
    <mergeCell ref="C22:C23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A5:E5"/>
    <mergeCell ref="A4:E4"/>
    <mergeCell ref="A3:E3"/>
    <mergeCell ref="A2:E2"/>
    <mergeCell ref="A1:E1"/>
  </mergeCells>
  <printOptions horizontalCentered="1"/>
  <pageMargins left="0" right="0" top="0" bottom="0" header="0.31496062992125984" footer="0.31496062992125984"/>
  <pageSetup paperSize="9" orientation="portrait" horizontalDpi="0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84"/>
  <sheetViews>
    <sheetView topLeftCell="A35" zoomScaleNormal="100" workbookViewId="0">
      <selection activeCell="D45" sqref="D45"/>
    </sheetView>
  </sheetViews>
  <sheetFormatPr defaultRowHeight="12.75" x14ac:dyDescent="0.2"/>
  <cols>
    <col min="1" max="1" width="9.140625" style="60"/>
    <col min="2" max="2" width="30.7109375" style="60" customWidth="1"/>
    <col min="3" max="3" width="16.42578125" style="60" customWidth="1"/>
    <col min="4" max="4" width="16.28515625" style="60" customWidth="1"/>
    <col min="5" max="5" width="15.5703125" style="60" customWidth="1"/>
    <col min="6" max="6" width="16.7109375" style="60" customWidth="1"/>
    <col min="7" max="7" width="16.28515625" style="60" customWidth="1"/>
    <col min="8" max="8" width="15.42578125" style="60" customWidth="1"/>
    <col min="9" max="16384" width="9.140625" style="60"/>
  </cols>
  <sheetData>
    <row r="1" spans="1:4" ht="15.75" x14ac:dyDescent="0.2">
      <c r="A1" s="558" t="s">
        <v>140</v>
      </c>
      <c r="B1" s="558"/>
      <c r="C1" s="558"/>
      <c r="D1" s="558"/>
    </row>
    <row r="2" spans="1:4" ht="15.75" x14ac:dyDescent="0.2">
      <c r="A2" s="559" t="s">
        <v>141</v>
      </c>
      <c r="B2" s="559"/>
      <c r="C2" s="559"/>
      <c r="D2" s="559"/>
    </row>
    <row r="3" spans="1:4" ht="15.75" x14ac:dyDescent="0.2">
      <c r="A3" s="559" t="str">
        <f>'34'!A3:D3</f>
        <v>по состоянию на 30.06.2025</v>
      </c>
      <c r="B3" s="559"/>
      <c r="C3" s="559"/>
      <c r="D3" s="559"/>
    </row>
    <row r="4" spans="1:4" ht="14.25" x14ac:dyDescent="0.2">
      <c r="A4" s="573" t="s">
        <v>1151</v>
      </c>
      <c r="B4" s="573"/>
      <c r="C4" s="573"/>
      <c r="D4" s="573"/>
    </row>
    <row r="5" spans="1:4" ht="27.75" customHeight="1" x14ac:dyDescent="0.2">
      <c r="A5" s="560" t="s">
        <v>1072</v>
      </c>
      <c r="B5" s="560"/>
      <c r="C5" s="560"/>
      <c r="D5" s="560"/>
    </row>
    <row r="6" spans="1:4" ht="15.75" thickBot="1" x14ac:dyDescent="0.25">
      <c r="D6" s="61" t="s">
        <v>843</v>
      </c>
    </row>
    <row r="7" spans="1:4" ht="29.25" thickBot="1" x14ac:dyDescent="0.25">
      <c r="A7" s="327" t="s">
        <v>1</v>
      </c>
      <c r="B7" s="328" t="s">
        <v>3</v>
      </c>
      <c r="C7" s="328" t="str">
        <f>'34'!C6</f>
        <v>01.01.2025-30.06.2025</v>
      </c>
      <c r="D7" s="328" t="str">
        <f>'34'!D6</f>
        <v>01.01.2024-31.06.2024</v>
      </c>
    </row>
    <row r="8" spans="1:4" ht="15.75" thickBot="1" x14ac:dyDescent="0.25">
      <c r="A8" s="329">
        <v>1</v>
      </c>
      <c r="B8" s="330">
        <v>2</v>
      </c>
      <c r="C8" s="330">
        <v>3</v>
      </c>
      <c r="D8" s="330">
        <v>4</v>
      </c>
    </row>
    <row r="9" spans="1:4" ht="29.25" thickBot="1" x14ac:dyDescent="0.25">
      <c r="A9" s="67">
        <v>1</v>
      </c>
      <c r="B9" s="189" t="s">
        <v>844</v>
      </c>
      <c r="C9" s="69">
        <v>0</v>
      </c>
      <c r="D9" s="69">
        <v>219068</v>
      </c>
    </row>
    <row r="10" spans="1:4" ht="60.75" thickBot="1" x14ac:dyDescent="0.25">
      <c r="A10" s="62">
        <v>2</v>
      </c>
      <c r="B10" s="188" t="s">
        <v>845</v>
      </c>
      <c r="C10" s="173">
        <v>0</v>
      </c>
      <c r="D10" s="173">
        <v>0</v>
      </c>
    </row>
    <row r="11" spans="1:4" ht="45.75" thickBot="1" x14ac:dyDescent="0.25">
      <c r="A11" s="62">
        <v>3</v>
      </c>
      <c r="B11" s="188" t="s">
        <v>846</v>
      </c>
      <c r="C11" s="64">
        <v>-300581.65000000002</v>
      </c>
      <c r="D11" s="64">
        <v>-144136.37</v>
      </c>
    </row>
    <row r="12" spans="1:4" ht="15" thickBot="1" x14ac:dyDescent="0.25">
      <c r="A12" s="205">
        <v>4</v>
      </c>
      <c r="B12" s="206" t="s">
        <v>847</v>
      </c>
      <c r="C12" s="192">
        <v>-300581.65000000002</v>
      </c>
      <c r="D12" s="192">
        <v>74931.63</v>
      </c>
    </row>
    <row r="13" spans="1:4" ht="60.75" thickBot="1" x14ac:dyDescent="0.25">
      <c r="A13" s="62">
        <v>5</v>
      </c>
      <c r="B13" s="188" t="s">
        <v>848</v>
      </c>
      <c r="C13" s="173">
        <v>0</v>
      </c>
      <c r="D13" s="173">
        <v>0</v>
      </c>
    </row>
    <row r="14" spans="1:4" ht="30.75" thickBot="1" x14ac:dyDescent="0.25">
      <c r="A14" s="62">
        <v>6</v>
      </c>
      <c r="B14" s="188" t="s">
        <v>849</v>
      </c>
      <c r="C14" s="64">
        <v>-300581.65000000002</v>
      </c>
      <c r="D14" s="64">
        <v>74931.63</v>
      </c>
    </row>
    <row r="15" spans="1:4" ht="15.75" thickBot="1" x14ac:dyDescent="0.25">
      <c r="A15" s="70"/>
    </row>
    <row r="16" spans="1:4" ht="31.5" customHeight="1" thickBot="1" x14ac:dyDescent="0.25">
      <c r="A16" s="649" t="s">
        <v>1188</v>
      </c>
      <c r="B16" s="633"/>
      <c r="C16" s="633"/>
      <c r="D16" s="634"/>
    </row>
    <row r="17" spans="1:6" ht="15" x14ac:dyDescent="0.2">
      <c r="A17" s="70"/>
    </row>
    <row r="18" spans="1:6" ht="31.5" customHeight="1" x14ac:dyDescent="0.2">
      <c r="A18" s="560" t="s">
        <v>1073</v>
      </c>
      <c r="B18" s="560"/>
      <c r="C18" s="560"/>
      <c r="D18" s="560"/>
    </row>
    <row r="19" spans="1:6" ht="15.75" thickBot="1" x14ac:dyDescent="0.25">
      <c r="A19" s="70"/>
      <c r="D19" s="61" t="s">
        <v>850</v>
      </c>
    </row>
    <row r="20" spans="1:6" ht="29.25" thickBot="1" x14ac:dyDescent="0.25">
      <c r="A20" s="327" t="s">
        <v>1</v>
      </c>
      <c r="B20" s="328" t="s">
        <v>3</v>
      </c>
      <c r="C20" s="328" t="str">
        <f>C7</f>
        <v>01.01.2025-30.06.2025</v>
      </c>
      <c r="D20" s="328" t="str">
        <f>D7</f>
        <v>01.01.2024-31.06.2024</v>
      </c>
    </row>
    <row r="21" spans="1:6" ht="15.75" thickBot="1" x14ac:dyDescent="0.25">
      <c r="A21" s="329">
        <v>1</v>
      </c>
      <c r="B21" s="330">
        <v>2</v>
      </c>
      <c r="C21" s="330">
        <v>3</v>
      </c>
      <c r="D21" s="330">
        <v>4</v>
      </c>
    </row>
    <row r="22" spans="1:6" ht="29.25" thickBot="1" x14ac:dyDescent="0.25">
      <c r="A22" s="67">
        <v>1</v>
      </c>
      <c r="B22" s="68" t="s">
        <v>667</v>
      </c>
      <c r="C22" s="69">
        <v>-1802155.6</v>
      </c>
      <c r="D22" s="69">
        <v>323137.3</v>
      </c>
    </row>
    <row r="23" spans="1:6" ht="30.75" thickBot="1" x14ac:dyDescent="0.25">
      <c r="A23" s="62">
        <v>2</v>
      </c>
      <c r="B23" s="63" t="s">
        <v>1213</v>
      </c>
      <c r="C23" s="64">
        <v>-450538.9</v>
      </c>
      <c r="D23" s="64">
        <v>64627.46</v>
      </c>
    </row>
    <row r="24" spans="1:6" ht="143.25" thickBot="1" x14ac:dyDescent="0.25">
      <c r="A24" s="67">
        <v>3</v>
      </c>
      <c r="B24" s="68" t="s">
        <v>1162</v>
      </c>
      <c r="C24" s="69">
        <v>1239181.1299999999</v>
      </c>
      <c r="D24" s="69">
        <v>144136.37</v>
      </c>
    </row>
    <row r="25" spans="1:6" ht="30.75" thickBot="1" x14ac:dyDescent="0.25">
      <c r="A25" s="62">
        <v>4</v>
      </c>
      <c r="B25" s="252" t="s">
        <v>851</v>
      </c>
      <c r="C25" s="64">
        <v>-128400.32000000001</v>
      </c>
      <c r="D25" s="64">
        <v>-316170.42000000004</v>
      </c>
      <c r="E25" s="207"/>
    </row>
    <row r="26" spans="1:6" ht="30.75" thickBot="1" x14ac:dyDescent="0.25">
      <c r="A26" s="62">
        <v>5</v>
      </c>
      <c r="B26" s="252" t="s">
        <v>852</v>
      </c>
      <c r="C26" s="64">
        <v>1367581.45</v>
      </c>
      <c r="D26" s="64">
        <v>460306.79000000004</v>
      </c>
      <c r="E26" s="207"/>
    </row>
    <row r="27" spans="1:6" ht="75.75" thickBot="1" x14ac:dyDescent="0.25">
      <c r="A27" s="62">
        <v>6</v>
      </c>
      <c r="B27" s="252" t="s">
        <v>1164</v>
      </c>
      <c r="C27" s="173">
        <v>0</v>
      </c>
      <c r="D27" s="173">
        <v>0</v>
      </c>
    </row>
    <row r="28" spans="1:6" ht="60.75" thickBot="1" x14ac:dyDescent="0.25">
      <c r="A28" s="62">
        <v>7</v>
      </c>
      <c r="B28" s="252" t="s">
        <v>1165</v>
      </c>
      <c r="C28" s="173">
        <v>0</v>
      </c>
      <c r="D28" s="173">
        <v>0</v>
      </c>
    </row>
    <row r="29" spans="1:6" ht="75.75" thickBot="1" x14ac:dyDescent="0.25">
      <c r="A29" s="62">
        <v>8</v>
      </c>
      <c r="B29" s="252" t="s">
        <v>1166</v>
      </c>
      <c r="C29" s="64">
        <v>0</v>
      </c>
      <c r="D29" s="64">
        <v>0</v>
      </c>
      <c r="E29" s="168"/>
      <c r="F29" s="168"/>
    </row>
    <row r="30" spans="1:6" ht="45.75" thickBot="1" x14ac:dyDescent="0.25">
      <c r="A30" s="62">
        <v>9</v>
      </c>
      <c r="B30" s="252" t="s">
        <v>853</v>
      </c>
      <c r="C30" s="173">
        <v>-788642.23</v>
      </c>
      <c r="D30" s="173">
        <v>-133832.20000000001</v>
      </c>
    </row>
    <row r="31" spans="1:6" ht="45.75" thickBot="1" x14ac:dyDescent="0.25">
      <c r="A31" s="62">
        <v>10</v>
      </c>
      <c r="B31" s="252" t="s">
        <v>854</v>
      </c>
      <c r="C31" s="64">
        <v>0</v>
      </c>
      <c r="D31" s="173">
        <v>0</v>
      </c>
      <c r="E31" s="122"/>
      <c r="F31" s="122"/>
    </row>
    <row r="32" spans="1:6" ht="30.75" thickBot="1" x14ac:dyDescent="0.25">
      <c r="A32" s="62">
        <v>11</v>
      </c>
      <c r="B32" s="252" t="s">
        <v>855</v>
      </c>
      <c r="C32" s="173">
        <v>0</v>
      </c>
      <c r="D32" s="173">
        <v>0</v>
      </c>
    </row>
    <row r="33" spans="1:8" ht="29.25" thickBot="1" x14ac:dyDescent="0.25">
      <c r="A33" s="331">
        <v>12</v>
      </c>
      <c r="B33" s="332" t="s">
        <v>856</v>
      </c>
      <c r="C33" s="333">
        <v>0</v>
      </c>
      <c r="D33" s="333">
        <v>74931.63</v>
      </c>
      <c r="E33" s="207"/>
    </row>
    <row r="34" spans="1:8" s="100" customFormat="1" ht="14.25" x14ac:dyDescent="0.2">
      <c r="A34" s="273"/>
      <c r="B34" s="274"/>
      <c r="C34" s="184">
        <v>0</v>
      </c>
      <c r="D34" s="184">
        <v>74931.63</v>
      </c>
      <c r="E34" s="275"/>
    </row>
    <row r="35" spans="1:8" s="277" customFormat="1" ht="14.25" x14ac:dyDescent="0.2">
      <c r="A35" s="273"/>
      <c r="B35" s="274"/>
      <c r="C35" s="184">
        <f>C34-C33</f>
        <v>0</v>
      </c>
      <c r="D35" s="184">
        <f>D34-D33</f>
        <v>0</v>
      </c>
      <c r="E35" s="276"/>
    </row>
    <row r="36" spans="1:8" ht="14.25" x14ac:dyDescent="0.2">
      <c r="A36" s="573" t="s">
        <v>1214</v>
      </c>
      <c r="B36" s="573"/>
      <c r="C36" s="573"/>
      <c r="D36" s="573"/>
      <c r="E36" s="573"/>
      <c r="F36" s="573"/>
    </row>
    <row r="37" spans="1:8" ht="15.75" thickBot="1" x14ac:dyDescent="0.25">
      <c r="F37" s="61" t="s">
        <v>857</v>
      </c>
    </row>
    <row r="38" spans="1:8" ht="72" thickBot="1" x14ac:dyDescent="0.25">
      <c r="A38" s="327" t="s">
        <v>1</v>
      </c>
      <c r="B38" s="328" t="s">
        <v>3</v>
      </c>
      <c r="C38" s="345">
        <v>45658</v>
      </c>
      <c r="D38" s="328" t="s">
        <v>858</v>
      </c>
      <c r="E38" s="328" t="s">
        <v>859</v>
      </c>
      <c r="F38" s="345">
        <v>45838</v>
      </c>
    </row>
    <row r="39" spans="1:8" ht="15.75" thickBot="1" x14ac:dyDescent="0.25">
      <c r="A39" s="329">
        <v>1</v>
      </c>
      <c r="B39" s="330">
        <v>2</v>
      </c>
      <c r="C39" s="330">
        <v>3</v>
      </c>
      <c r="D39" s="330">
        <v>4</v>
      </c>
      <c r="E39" s="330">
        <v>5</v>
      </c>
      <c r="F39" s="330">
        <v>7</v>
      </c>
    </row>
    <row r="40" spans="1:8" ht="32.25" customHeight="1" thickBot="1" x14ac:dyDescent="0.25">
      <c r="A40" s="656" t="s">
        <v>860</v>
      </c>
      <c r="B40" s="657"/>
      <c r="C40" s="657"/>
      <c r="D40" s="657"/>
      <c r="E40" s="657"/>
      <c r="F40" s="658"/>
    </row>
    <row r="41" spans="1:8" ht="15.75" thickBot="1" x14ac:dyDescent="0.25">
      <c r="A41" s="62">
        <v>1</v>
      </c>
      <c r="B41" s="63" t="s">
        <v>1157</v>
      </c>
      <c r="C41" s="64">
        <v>881569</v>
      </c>
      <c r="D41" s="64">
        <v>387515</v>
      </c>
      <c r="E41" s="64">
        <v>0</v>
      </c>
      <c r="F41" s="64">
        <v>1269084</v>
      </c>
      <c r="H41" s="122"/>
    </row>
    <row r="42" spans="1:8" ht="15.75" thickBot="1" x14ac:dyDescent="0.25">
      <c r="A42" s="62">
        <f>A41+1</f>
        <v>2</v>
      </c>
      <c r="B42" s="63" t="s">
        <v>1085</v>
      </c>
      <c r="C42" s="64">
        <v>146539.75</v>
      </c>
      <c r="D42" s="64">
        <v>-19389</v>
      </c>
      <c r="E42" s="64">
        <v>0</v>
      </c>
      <c r="F42" s="64">
        <v>127150.75</v>
      </c>
      <c r="H42" s="122"/>
    </row>
    <row r="43" spans="1:8" ht="15.75" thickBot="1" x14ac:dyDescent="0.25">
      <c r="A43" s="62">
        <f>A42+1</f>
        <v>3</v>
      </c>
      <c r="B43" s="63" t="s">
        <v>1158</v>
      </c>
      <c r="C43" s="64">
        <v>2338223.73</v>
      </c>
      <c r="D43" s="64">
        <v>0</v>
      </c>
      <c r="E43" s="64">
        <v>0</v>
      </c>
      <c r="F43" s="64">
        <v>2338223.73</v>
      </c>
    </row>
    <row r="44" spans="1:8" ht="30.75" thickBot="1" x14ac:dyDescent="0.25">
      <c r="A44" s="62">
        <f t="shared" ref="A44:A49" si="0">A43+1</f>
        <v>4</v>
      </c>
      <c r="B44" s="63" t="s">
        <v>1189</v>
      </c>
      <c r="C44" s="64">
        <v>1712684.61</v>
      </c>
      <c r="D44" s="64">
        <v>-46786.95</v>
      </c>
      <c r="E44" s="64">
        <v>0</v>
      </c>
      <c r="F44" s="64">
        <v>1665897.6600000001</v>
      </c>
    </row>
    <row r="45" spans="1:8" ht="30.75" thickBot="1" x14ac:dyDescent="0.25">
      <c r="A45" s="62">
        <f t="shared" si="0"/>
        <v>5</v>
      </c>
      <c r="B45" s="63" t="s">
        <v>1190</v>
      </c>
      <c r="C45" s="64">
        <v>0</v>
      </c>
      <c r="D45" s="64">
        <v>0</v>
      </c>
      <c r="E45" s="64">
        <v>0</v>
      </c>
      <c r="F45" s="64">
        <v>0</v>
      </c>
    </row>
    <row r="46" spans="1:8" ht="15.75" thickBot="1" x14ac:dyDescent="0.25">
      <c r="A46" s="62">
        <f t="shared" si="0"/>
        <v>6</v>
      </c>
      <c r="B46" s="63" t="s">
        <v>181</v>
      </c>
      <c r="C46" s="64">
        <v>40475.9</v>
      </c>
      <c r="D46" s="64">
        <v>-20757.400000000001</v>
      </c>
      <c r="E46" s="64">
        <v>0</v>
      </c>
      <c r="F46" s="64">
        <v>19718.5</v>
      </c>
    </row>
    <row r="47" spans="1:8" ht="29.25" thickBot="1" x14ac:dyDescent="0.25">
      <c r="A47" s="67">
        <f>A46+1</f>
        <v>7</v>
      </c>
      <c r="B47" s="189" t="s">
        <v>861</v>
      </c>
      <c r="C47" s="69">
        <v>5119492.99</v>
      </c>
      <c r="D47" s="69">
        <v>300581.64999999997</v>
      </c>
      <c r="E47" s="69">
        <v>0</v>
      </c>
      <c r="F47" s="69">
        <v>5420074.6400000006</v>
      </c>
    </row>
    <row r="48" spans="1:8" ht="57.75" thickBot="1" x14ac:dyDescent="0.25">
      <c r="A48" s="67">
        <f>A47+1</f>
        <v>8</v>
      </c>
      <c r="B48" s="189" t="s">
        <v>862</v>
      </c>
      <c r="C48" s="69">
        <v>0</v>
      </c>
      <c r="D48" s="69">
        <v>0</v>
      </c>
      <c r="E48" s="69">
        <v>0</v>
      </c>
      <c r="F48" s="69">
        <v>0</v>
      </c>
    </row>
    <row r="49" spans="1:8" ht="57.75" thickBot="1" x14ac:dyDescent="0.25">
      <c r="A49" s="67">
        <f t="shared" si="0"/>
        <v>9</v>
      </c>
      <c r="B49" s="189" t="s">
        <v>863</v>
      </c>
      <c r="C49" s="69">
        <v>5119492.99</v>
      </c>
      <c r="D49" s="69">
        <v>300581.64999999997</v>
      </c>
      <c r="E49" s="69">
        <v>0</v>
      </c>
      <c r="F49" s="69">
        <v>5420074.6400000006</v>
      </c>
    </row>
    <row r="50" spans="1:8" ht="15.75" customHeight="1" thickBot="1" x14ac:dyDescent="0.25">
      <c r="A50" s="656" t="s">
        <v>864</v>
      </c>
      <c r="B50" s="657"/>
      <c r="C50" s="657"/>
      <c r="D50" s="657"/>
      <c r="E50" s="657"/>
      <c r="F50" s="658"/>
    </row>
    <row r="51" spans="1:8" ht="15.75" hidden="1" thickBot="1" x14ac:dyDescent="0.25">
      <c r="A51" s="62">
        <f>A49+1</f>
        <v>10</v>
      </c>
      <c r="B51" s="63" t="str">
        <f>B41</f>
        <v>Резервы под ОКУ</v>
      </c>
      <c r="C51" s="64">
        <v>0</v>
      </c>
      <c r="D51" s="64">
        <v>0</v>
      </c>
      <c r="E51" s="64">
        <v>0</v>
      </c>
      <c r="F51" s="64">
        <f t="shared" ref="F51:F55" si="1">SUM(C51:E51)</f>
        <v>0</v>
      </c>
      <c r="H51" s="168"/>
    </row>
    <row r="52" spans="1:8" ht="15.75" hidden="1" thickBot="1" x14ac:dyDescent="0.25">
      <c r="A52" s="62">
        <f t="shared" ref="A52:A58" si="2">A51+1</f>
        <v>11</v>
      </c>
      <c r="B52" s="63" t="str">
        <f>B42</f>
        <v>Обесценение ОС</v>
      </c>
      <c r="C52" s="64">
        <v>0</v>
      </c>
      <c r="D52" s="64">
        <v>0</v>
      </c>
      <c r="E52" s="64">
        <v>0</v>
      </c>
      <c r="F52" s="64">
        <f t="shared" si="1"/>
        <v>0</v>
      </c>
    </row>
    <row r="53" spans="1:8" ht="15.75" hidden="1" thickBot="1" x14ac:dyDescent="0.25">
      <c r="A53" s="62">
        <f t="shared" si="2"/>
        <v>12</v>
      </c>
      <c r="B53" s="63" t="str">
        <f>B43</f>
        <v>Обесценение акций</v>
      </c>
      <c r="C53" s="64">
        <v>0</v>
      </c>
      <c r="D53" s="64">
        <v>0</v>
      </c>
      <c r="E53" s="64">
        <v>0</v>
      </c>
      <c r="F53" s="64">
        <f t="shared" si="1"/>
        <v>0</v>
      </c>
      <c r="H53" s="122"/>
    </row>
    <row r="54" spans="1:8" ht="30.75" hidden="1" thickBot="1" x14ac:dyDescent="0.25">
      <c r="A54" s="62">
        <f t="shared" si="2"/>
        <v>13</v>
      </c>
      <c r="B54" s="63" t="str">
        <f>B44</f>
        <v>Налоговый убыток по реализации основных средств</v>
      </c>
      <c r="C54" s="64">
        <v>0</v>
      </c>
      <c r="D54" s="64">
        <v>0</v>
      </c>
      <c r="E54" s="64">
        <v>0</v>
      </c>
      <c r="F54" s="64">
        <f t="shared" si="1"/>
        <v>0</v>
      </c>
      <c r="G54" s="168"/>
    </row>
    <row r="55" spans="1:8" ht="15.75" hidden="1" thickBot="1" x14ac:dyDescent="0.25">
      <c r="A55" s="62">
        <f t="shared" si="2"/>
        <v>14</v>
      </c>
      <c r="B55" s="63" t="str">
        <f t="shared" ref="B55" si="3">B46</f>
        <v>Прочее</v>
      </c>
      <c r="C55" s="64">
        <v>0</v>
      </c>
      <c r="D55" s="64">
        <v>0</v>
      </c>
      <c r="E55" s="64">
        <v>0</v>
      </c>
      <c r="F55" s="64">
        <f t="shared" si="1"/>
        <v>0</v>
      </c>
    </row>
    <row r="56" spans="1:8" ht="29.25" thickBot="1" x14ac:dyDescent="0.25">
      <c r="A56" s="67">
        <f t="shared" si="2"/>
        <v>15</v>
      </c>
      <c r="B56" s="189" t="s">
        <v>865</v>
      </c>
      <c r="C56" s="69">
        <v>0</v>
      </c>
      <c r="D56" s="69">
        <v>0</v>
      </c>
      <c r="E56" s="69">
        <v>0</v>
      </c>
      <c r="F56" s="69">
        <v>0</v>
      </c>
    </row>
    <row r="57" spans="1:8" ht="43.5" thickBot="1" x14ac:dyDescent="0.25">
      <c r="A57" s="67">
        <f t="shared" si="2"/>
        <v>16</v>
      </c>
      <c r="B57" s="189" t="s">
        <v>866</v>
      </c>
      <c r="C57" s="69">
        <v>5119492.99</v>
      </c>
      <c r="D57" s="69">
        <v>300581.64999999997</v>
      </c>
      <c r="E57" s="69">
        <v>0</v>
      </c>
      <c r="F57" s="69">
        <v>5420074.6400000006</v>
      </c>
    </row>
    <row r="58" spans="1:8" ht="43.5" thickBot="1" x14ac:dyDescent="0.25">
      <c r="A58" s="331">
        <f t="shared" si="2"/>
        <v>17</v>
      </c>
      <c r="B58" s="336" t="s">
        <v>867</v>
      </c>
      <c r="C58" s="333">
        <v>5119492.99</v>
      </c>
      <c r="D58" s="333">
        <v>300581.65000000002</v>
      </c>
      <c r="E58" s="333">
        <v>0</v>
      </c>
      <c r="F58" s="333">
        <v>5420074.6400000006</v>
      </c>
      <c r="H58" s="168"/>
    </row>
    <row r="59" spans="1:8" x14ac:dyDescent="0.2">
      <c r="C59" s="168"/>
      <c r="D59" s="168"/>
    </row>
    <row r="60" spans="1:8" ht="31.5" customHeight="1" x14ac:dyDescent="0.2">
      <c r="A60" s="560" t="s">
        <v>1215</v>
      </c>
      <c r="B60" s="560"/>
      <c r="C60" s="560"/>
      <c r="D60" s="560"/>
      <c r="E60" s="560"/>
      <c r="F60" s="560"/>
    </row>
    <row r="61" spans="1:8" ht="15.75" thickBot="1" x14ac:dyDescent="0.25">
      <c r="F61" s="61" t="s">
        <v>857</v>
      </c>
    </row>
    <row r="62" spans="1:8" ht="72" thickBot="1" x14ac:dyDescent="0.25">
      <c r="A62" s="327" t="s">
        <v>1</v>
      </c>
      <c r="B62" s="328" t="s">
        <v>3</v>
      </c>
      <c r="C62" s="345">
        <v>45292</v>
      </c>
      <c r="D62" s="328" t="s">
        <v>858</v>
      </c>
      <c r="E62" s="328" t="s">
        <v>859</v>
      </c>
      <c r="F62" s="345">
        <v>45473</v>
      </c>
    </row>
    <row r="63" spans="1:8" ht="15.75" thickBot="1" x14ac:dyDescent="0.25">
      <c r="A63" s="329">
        <v>1</v>
      </c>
      <c r="B63" s="330">
        <v>2</v>
      </c>
      <c r="C63" s="330">
        <v>3</v>
      </c>
      <c r="D63" s="330">
        <v>4</v>
      </c>
      <c r="E63" s="330">
        <v>5</v>
      </c>
      <c r="F63" s="330">
        <v>7</v>
      </c>
    </row>
    <row r="64" spans="1:8" ht="32.25" customHeight="1" thickBot="1" x14ac:dyDescent="0.25">
      <c r="A64" s="656" t="s">
        <v>860</v>
      </c>
      <c r="B64" s="657"/>
      <c r="C64" s="657"/>
      <c r="D64" s="657"/>
      <c r="E64" s="657"/>
      <c r="F64" s="658"/>
    </row>
    <row r="65" spans="1:6" ht="15.75" thickBot="1" x14ac:dyDescent="0.25">
      <c r="A65" s="62">
        <v>1</v>
      </c>
      <c r="B65" s="63" t="s">
        <v>1157</v>
      </c>
      <c r="C65" s="64">
        <v>468601.75</v>
      </c>
      <c r="D65" s="64">
        <v>157492.5</v>
      </c>
      <c r="E65" s="64">
        <v>0</v>
      </c>
      <c r="F65" s="64">
        <v>626094.25</v>
      </c>
    </row>
    <row r="66" spans="1:6" ht="15.75" thickBot="1" x14ac:dyDescent="0.25">
      <c r="A66" s="62">
        <f>A65+1</f>
        <v>2</v>
      </c>
      <c r="B66" s="63" t="s">
        <v>1085</v>
      </c>
      <c r="C66" s="64">
        <v>0</v>
      </c>
      <c r="D66" s="64">
        <v>0</v>
      </c>
      <c r="E66" s="64">
        <v>0</v>
      </c>
      <c r="F66" s="64">
        <v>0</v>
      </c>
    </row>
    <row r="67" spans="1:6" ht="15.75" thickBot="1" x14ac:dyDescent="0.25">
      <c r="A67" s="62">
        <f>A66+1</f>
        <v>3</v>
      </c>
      <c r="B67" s="63" t="s">
        <v>1158</v>
      </c>
      <c r="C67" s="64">
        <v>0</v>
      </c>
      <c r="D67" s="64">
        <v>0</v>
      </c>
      <c r="E67" s="64">
        <v>0</v>
      </c>
      <c r="F67" s="64">
        <v>0</v>
      </c>
    </row>
    <row r="68" spans="1:6" ht="30.75" thickBot="1" x14ac:dyDescent="0.25">
      <c r="A68" s="62">
        <f t="shared" ref="A68:A70" si="4">A67+1</f>
        <v>4</v>
      </c>
      <c r="B68" s="63" t="s">
        <v>1189</v>
      </c>
      <c r="C68" s="64">
        <v>1806258.49</v>
      </c>
      <c r="D68" s="64">
        <v>-46786.94</v>
      </c>
      <c r="E68" s="64">
        <v>0</v>
      </c>
      <c r="F68" s="64">
        <v>1759471.55</v>
      </c>
    </row>
    <row r="69" spans="1:6" ht="30.75" thickBot="1" x14ac:dyDescent="0.25">
      <c r="A69" s="62">
        <f t="shared" si="4"/>
        <v>5</v>
      </c>
      <c r="B69" s="63" t="s">
        <v>1190</v>
      </c>
      <c r="C69" s="64">
        <v>438725.5</v>
      </c>
      <c r="D69" s="64">
        <v>-272500</v>
      </c>
      <c r="E69" s="64">
        <v>0</v>
      </c>
      <c r="F69" s="64">
        <v>166225.5</v>
      </c>
    </row>
    <row r="70" spans="1:6" ht="15.75" thickBot="1" x14ac:dyDescent="0.25">
      <c r="A70" s="62">
        <f t="shared" si="4"/>
        <v>6</v>
      </c>
      <c r="B70" s="63" t="s">
        <v>181</v>
      </c>
      <c r="C70" s="64">
        <v>39085.07</v>
      </c>
      <c r="D70" s="64">
        <v>-34087.49</v>
      </c>
      <c r="E70" s="64">
        <v>0</v>
      </c>
      <c r="F70" s="64">
        <v>4997.5800000000017</v>
      </c>
    </row>
    <row r="71" spans="1:6" ht="29.25" thickBot="1" x14ac:dyDescent="0.25">
      <c r="A71" s="67">
        <f>A70+1</f>
        <v>7</v>
      </c>
      <c r="B71" s="189" t="s">
        <v>861</v>
      </c>
      <c r="C71" s="69">
        <v>2752670.81</v>
      </c>
      <c r="D71" s="69">
        <v>-195881.93</v>
      </c>
      <c r="E71" s="69">
        <v>0</v>
      </c>
      <c r="F71" s="69">
        <v>2556788.88</v>
      </c>
    </row>
    <row r="72" spans="1:6" ht="57.75" thickBot="1" x14ac:dyDescent="0.25">
      <c r="A72" s="67">
        <f t="shared" ref="A72:A73" si="5">A71+1</f>
        <v>8</v>
      </c>
      <c r="B72" s="189" t="s">
        <v>862</v>
      </c>
      <c r="C72" s="69">
        <v>0</v>
      </c>
      <c r="D72" s="69">
        <v>0</v>
      </c>
      <c r="E72" s="69">
        <v>0</v>
      </c>
      <c r="F72" s="69">
        <v>0</v>
      </c>
    </row>
    <row r="73" spans="1:6" ht="57.75" thickBot="1" x14ac:dyDescent="0.25">
      <c r="A73" s="67">
        <f t="shared" si="5"/>
        <v>9</v>
      </c>
      <c r="B73" s="189" t="s">
        <v>863</v>
      </c>
      <c r="C73" s="69">
        <v>2752670.81</v>
      </c>
      <c r="D73" s="69">
        <v>-195881.93</v>
      </c>
      <c r="E73" s="69">
        <v>0</v>
      </c>
      <c r="F73" s="69">
        <v>2556788.88</v>
      </c>
    </row>
    <row r="74" spans="1:6" ht="15.75" customHeight="1" thickBot="1" x14ac:dyDescent="0.25">
      <c r="A74" s="656" t="s">
        <v>864</v>
      </c>
      <c r="B74" s="657"/>
      <c r="C74" s="657"/>
      <c r="D74" s="657"/>
      <c r="E74" s="657"/>
      <c r="F74" s="658"/>
    </row>
    <row r="75" spans="1:6" ht="15.75" hidden="1" thickBot="1" x14ac:dyDescent="0.25">
      <c r="A75" s="62">
        <f>A73+1</f>
        <v>10</v>
      </c>
      <c r="B75" s="63" t="str">
        <f>B65</f>
        <v>Резервы под ОКУ</v>
      </c>
      <c r="C75" s="64">
        <v>0</v>
      </c>
      <c r="D75" s="64">
        <v>0</v>
      </c>
      <c r="E75" s="64">
        <v>0</v>
      </c>
      <c r="F75" s="64">
        <f t="shared" ref="F75:F79" si="6">SUM(C75:E75)</f>
        <v>0</v>
      </c>
    </row>
    <row r="76" spans="1:6" ht="15.75" hidden="1" thickBot="1" x14ac:dyDescent="0.25">
      <c r="A76" s="62">
        <f t="shared" ref="A76:A79" si="7">A75+1</f>
        <v>11</v>
      </c>
      <c r="B76" s="63" t="str">
        <f>B66</f>
        <v>Обесценение ОС</v>
      </c>
      <c r="C76" s="64">
        <v>0</v>
      </c>
      <c r="D76" s="64">
        <v>0</v>
      </c>
      <c r="E76" s="64">
        <v>0</v>
      </c>
      <c r="F76" s="64">
        <f t="shared" si="6"/>
        <v>0</v>
      </c>
    </row>
    <row r="77" spans="1:6" ht="15.75" hidden="1" thickBot="1" x14ac:dyDescent="0.25">
      <c r="A77" s="62">
        <f t="shared" si="7"/>
        <v>12</v>
      </c>
      <c r="B77" s="63" t="str">
        <f>B67</f>
        <v>Обесценение акций</v>
      </c>
      <c r="C77" s="64">
        <v>0</v>
      </c>
      <c r="D77" s="64">
        <v>0</v>
      </c>
      <c r="E77" s="64">
        <v>0</v>
      </c>
      <c r="F77" s="64">
        <f t="shared" si="6"/>
        <v>0</v>
      </c>
    </row>
    <row r="78" spans="1:6" ht="30" hidden="1" customHeight="1" thickBot="1" x14ac:dyDescent="0.25">
      <c r="A78" s="62">
        <f t="shared" si="7"/>
        <v>13</v>
      </c>
      <c r="B78" s="63" t="str">
        <f>B68</f>
        <v>Налоговый убыток по реализации основных средств</v>
      </c>
      <c r="C78" s="64">
        <v>0</v>
      </c>
      <c r="D78" s="64">
        <v>0</v>
      </c>
      <c r="E78" s="64">
        <v>0</v>
      </c>
      <c r="F78" s="64">
        <f t="shared" si="6"/>
        <v>0</v>
      </c>
    </row>
    <row r="79" spans="1:6" ht="15.75" hidden="1" thickBot="1" x14ac:dyDescent="0.25">
      <c r="A79" s="62">
        <f t="shared" si="7"/>
        <v>14</v>
      </c>
      <c r="B79" s="63" t="str">
        <f t="shared" ref="B79" si="8">B70</f>
        <v>Прочее</v>
      </c>
      <c r="C79" s="64">
        <v>0</v>
      </c>
      <c r="D79" s="64">
        <v>0</v>
      </c>
      <c r="E79" s="64">
        <v>0</v>
      </c>
      <c r="F79" s="64">
        <f t="shared" si="6"/>
        <v>0</v>
      </c>
    </row>
    <row r="80" spans="1:6" ht="29.25" thickBot="1" x14ac:dyDescent="0.25">
      <c r="A80" s="67">
        <f>A79+1</f>
        <v>15</v>
      </c>
      <c r="B80" s="189" t="s">
        <v>865</v>
      </c>
      <c r="C80" s="69">
        <v>0</v>
      </c>
      <c r="D80" s="69">
        <v>0</v>
      </c>
      <c r="E80" s="69">
        <v>0</v>
      </c>
      <c r="F80" s="69">
        <v>0</v>
      </c>
    </row>
    <row r="81" spans="1:6" ht="43.5" thickBot="1" x14ac:dyDescent="0.25">
      <c r="A81" s="67">
        <f t="shared" ref="A81:A82" si="9">A80+1</f>
        <v>16</v>
      </c>
      <c r="B81" s="189" t="s">
        <v>866</v>
      </c>
      <c r="C81" s="69">
        <v>2752670.81</v>
      </c>
      <c r="D81" s="69">
        <v>-195881.93</v>
      </c>
      <c r="E81" s="69">
        <v>0</v>
      </c>
      <c r="F81" s="69">
        <v>2556788.88</v>
      </c>
    </row>
    <row r="82" spans="1:6" ht="43.5" thickBot="1" x14ac:dyDescent="0.25">
      <c r="A82" s="331">
        <f t="shared" si="9"/>
        <v>17</v>
      </c>
      <c r="B82" s="336" t="s">
        <v>867</v>
      </c>
      <c r="C82" s="333">
        <v>0</v>
      </c>
      <c r="D82" s="333">
        <v>-144136.37</v>
      </c>
      <c r="E82" s="333">
        <v>0</v>
      </c>
      <c r="F82" s="333">
        <v>-144136.37</v>
      </c>
    </row>
    <row r="84" spans="1:6" x14ac:dyDescent="0.2">
      <c r="D84" s="122"/>
    </row>
  </sheetData>
  <mergeCells count="13">
    <mergeCell ref="A16:D16"/>
    <mergeCell ref="A18:D18"/>
    <mergeCell ref="A36:F36"/>
    <mergeCell ref="A1:D1"/>
    <mergeCell ref="A2:D2"/>
    <mergeCell ref="A3:D3"/>
    <mergeCell ref="A4:D4"/>
    <mergeCell ref="A5:D5"/>
    <mergeCell ref="A50:F50"/>
    <mergeCell ref="A60:F60"/>
    <mergeCell ref="A64:F64"/>
    <mergeCell ref="A74:F74"/>
    <mergeCell ref="A40:F40"/>
  </mergeCells>
  <printOptions horizontalCentered="1"/>
  <pageMargins left="0" right="0" top="0" bottom="0" header="0.31496062992125984" footer="0.31496062992125984"/>
  <pageSetup paperSize="9" scale="96" fitToHeight="4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2"/>
  <sheetViews>
    <sheetView topLeftCell="A11" zoomScaleNormal="100" workbookViewId="0">
      <selection activeCell="D9" sqref="D9"/>
    </sheetView>
  </sheetViews>
  <sheetFormatPr defaultRowHeight="12.75" x14ac:dyDescent="0.2"/>
  <cols>
    <col min="1" max="1" width="9.140625" style="60"/>
    <col min="2" max="2" width="27" style="60" customWidth="1"/>
    <col min="3" max="3" width="12.42578125" style="60" customWidth="1"/>
    <col min="4" max="4" width="13" style="60" customWidth="1"/>
    <col min="5" max="5" width="12.7109375" style="60" customWidth="1"/>
    <col min="6" max="6" width="12.42578125" style="60" customWidth="1"/>
    <col min="7" max="7" width="12" style="60" customWidth="1"/>
    <col min="8" max="8" width="12.85546875" style="60" customWidth="1"/>
    <col min="9" max="9" width="13.7109375" style="60" customWidth="1"/>
    <col min="10" max="16384" width="9.140625" style="60"/>
  </cols>
  <sheetData>
    <row r="1" spans="1:8" ht="15.75" x14ac:dyDescent="0.2">
      <c r="A1" s="558" t="s">
        <v>140</v>
      </c>
      <c r="B1" s="558"/>
      <c r="C1" s="558"/>
      <c r="D1" s="558"/>
      <c r="E1" s="558"/>
      <c r="F1" s="558"/>
      <c r="G1" s="558"/>
      <c r="H1" s="558"/>
    </row>
    <row r="2" spans="1:8" ht="15.75" x14ac:dyDescent="0.2">
      <c r="A2" s="559" t="s">
        <v>141</v>
      </c>
      <c r="B2" s="559"/>
      <c r="C2" s="559"/>
      <c r="D2" s="559"/>
      <c r="E2" s="559"/>
      <c r="F2" s="559"/>
      <c r="G2" s="559"/>
      <c r="H2" s="559"/>
    </row>
    <row r="3" spans="1:8" ht="15.75" x14ac:dyDescent="0.2">
      <c r="A3" s="559" t="str">
        <f>'5.1'!A3:H3</f>
        <v>по состоянию на 30.06.2025</v>
      </c>
      <c r="B3" s="559"/>
      <c r="C3" s="559"/>
      <c r="D3" s="559"/>
      <c r="E3" s="559"/>
      <c r="F3" s="559"/>
      <c r="G3" s="559"/>
      <c r="H3" s="559"/>
    </row>
    <row r="4" spans="1:8" x14ac:dyDescent="0.2">
      <c r="A4" s="618" t="s">
        <v>1013</v>
      </c>
      <c r="B4" s="618"/>
      <c r="C4" s="618"/>
      <c r="D4" s="618"/>
      <c r="E4" s="618"/>
      <c r="F4" s="618"/>
      <c r="G4" s="618"/>
      <c r="H4" s="618"/>
    </row>
    <row r="5" spans="1:8" ht="26.25" customHeight="1" x14ac:dyDescent="0.2">
      <c r="A5" s="606" t="s">
        <v>462</v>
      </c>
      <c r="B5" s="606"/>
      <c r="C5" s="606"/>
      <c r="D5" s="606"/>
      <c r="E5" s="606"/>
      <c r="F5" s="606"/>
      <c r="G5" s="606"/>
      <c r="H5" s="606"/>
    </row>
    <row r="6" spans="1:8" ht="13.5" thickBot="1" x14ac:dyDescent="0.25">
      <c r="H6" s="74" t="s">
        <v>461</v>
      </c>
    </row>
    <row r="7" spans="1:8" ht="51.75" thickBot="1" x14ac:dyDescent="0.25">
      <c r="A7" s="290" t="s">
        <v>1</v>
      </c>
      <c r="B7" s="291" t="s">
        <v>3</v>
      </c>
      <c r="C7" s="290" t="s">
        <v>463</v>
      </c>
      <c r="D7" s="290" t="s">
        <v>622</v>
      </c>
      <c r="E7" s="290" t="s">
        <v>623</v>
      </c>
      <c r="F7" s="290" t="s">
        <v>464</v>
      </c>
      <c r="G7" s="290" t="s">
        <v>624</v>
      </c>
      <c r="H7" s="291" t="s">
        <v>465</v>
      </c>
    </row>
    <row r="8" spans="1:8" ht="13.5" thickBot="1" x14ac:dyDescent="0.25">
      <c r="A8" s="213">
        <v>1</v>
      </c>
      <c r="B8" s="289">
        <v>2</v>
      </c>
      <c r="C8" s="289">
        <v>3</v>
      </c>
      <c r="D8" s="289">
        <v>4</v>
      </c>
      <c r="E8" s="289">
        <v>5</v>
      </c>
      <c r="F8" s="289">
        <v>6</v>
      </c>
      <c r="G8" s="289">
        <v>7</v>
      </c>
      <c r="H8" s="289">
        <v>8</v>
      </c>
    </row>
    <row r="9" spans="1:8" ht="90" thickBot="1" x14ac:dyDescent="0.25">
      <c r="A9" s="208">
        <v>1</v>
      </c>
      <c r="B9" s="162" t="s">
        <v>466</v>
      </c>
      <c r="C9" s="209">
        <f t="shared" ref="C9:H9" si="0">SUM(C10:C20)</f>
        <v>29362110.68</v>
      </c>
      <c r="D9" s="209">
        <f t="shared" si="0"/>
        <v>0</v>
      </c>
      <c r="E9" s="209">
        <f t="shared" si="0"/>
        <v>0</v>
      </c>
      <c r="F9" s="209">
        <f t="shared" si="0"/>
        <v>0</v>
      </c>
      <c r="G9" s="209">
        <f t="shared" si="0"/>
        <v>0</v>
      </c>
      <c r="H9" s="209">
        <f t="shared" si="0"/>
        <v>29362110.68</v>
      </c>
    </row>
    <row r="10" spans="1:8" ht="64.5" hidden="1" thickBot="1" x14ac:dyDescent="0.25">
      <c r="A10" s="76">
        <v>2</v>
      </c>
      <c r="B10" s="78" t="s">
        <v>467</v>
      </c>
      <c r="C10" s="111">
        <v>0</v>
      </c>
      <c r="D10" s="111">
        <v>0</v>
      </c>
      <c r="E10" s="112">
        <v>0</v>
      </c>
      <c r="F10" s="111">
        <v>0</v>
      </c>
      <c r="G10" s="111">
        <v>0</v>
      </c>
      <c r="H10" s="112">
        <f>SUM(C10:G10)</f>
        <v>0</v>
      </c>
    </row>
    <row r="11" spans="1:8" ht="51.75" thickBot="1" x14ac:dyDescent="0.25">
      <c r="A11" s="76">
        <v>3</v>
      </c>
      <c r="B11" s="78" t="s">
        <v>468</v>
      </c>
      <c r="C11" s="111">
        <f>'10.1'!C10</f>
        <v>29362110.68</v>
      </c>
      <c r="D11" s="111">
        <v>0</v>
      </c>
      <c r="E11" s="111">
        <v>0</v>
      </c>
      <c r="F11" s="111">
        <v>0</v>
      </c>
      <c r="G11" s="111">
        <v>0</v>
      </c>
      <c r="H11" s="111">
        <f t="shared" ref="H11:H20" si="1">SUM(C11:G11)</f>
        <v>29362110.68</v>
      </c>
    </row>
    <row r="12" spans="1:8" ht="64.5" hidden="1" thickBot="1" x14ac:dyDescent="0.25">
      <c r="A12" s="76">
        <v>4</v>
      </c>
      <c r="B12" s="78" t="s">
        <v>469</v>
      </c>
      <c r="C12" s="111">
        <v>0</v>
      </c>
      <c r="D12" s="111">
        <v>0</v>
      </c>
      <c r="E12" s="112">
        <v>0</v>
      </c>
      <c r="F12" s="111">
        <v>0</v>
      </c>
      <c r="G12" s="111">
        <v>0</v>
      </c>
      <c r="H12" s="112">
        <f t="shared" si="1"/>
        <v>0</v>
      </c>
    </row>
    <row r="13" spans="1:8" ht="64.5" hidden="1" thickBot="1" x14ac:dyDescent="0.25">
      <c r="A13" s="76">
        <v>5</v>
      </c>
      <c r="B13" s="78" t="s">
        <v>470</v>
      </c>
      <c r="C13" s="111">
        <v>0</v>
      </c>
      <c r="D13" s="111">
        <v>0</v>
      </c>
      <c r="E13" s="112">
        <v>0</v>
      </c>
      <c r="F13" s="111">
        <v>0</v>
      </c>
      <c r="G13" s="111">
        <v>0</v>
      </c>
      <c r="H13" s="112">
        <f t="shared" si="1"/>
        <v>0</v>
      </c>
    </row>
    <row r="14" spans="1:8" ht="64.5" hidden="1" thickBot="1" x14ac:dyDescent="0.25">
      <c r="A14" s="76">
        <v>6</v>
      </c>
      <c r="B14" s="78" t="s">
        <v>471</v>
      </c>
      <c r="C14" s="111">
        <v>0</v>
      </c>
      <c r="D14" s="111">
        <v>0</v>
      </c>
      <c r="E14" s="112">
        <v>0</v>
      </c>
      <c r="F14" s="111">
        <v>0</v>
      </c>
      <c r="G14" s="111">
        <v>0</v>
      </c>
      <c r="H14" s="112">
        <f t="shared" si="1"/>
        <v>0</v>
      </c>
    </row>
    <row r="15" spans="1:8" ht="51.75" hidden="1" thickBot="1" x14ac:dyDescent="0.25">
      <c r="A15" s="76">
        <v>7</v>
      </c>
      <c r="B15" s="78" t="s">
        <v>472</v>
      </c>
      <c r="C15" s="111">
        <v>0</v>
      </c>
      <c r="D15" s="111">
        <v>0</v>
      </c>
      <c r="E15" s="112">
        <v>0</v>
      </c>
      <c r="F15" s="111">
        <v>0</v>
      </c>
      <c r="G15" s="111">
        <v>0</v>
      </c>
      <c r="H15" s="112">
        <f t="shared" si="1"/>
        <v>0</v>
      </c>
    </row>
    <row r="16" spans="1:8" ht="90" hidden="1" thickBot="1" x14ac:dyDescent="0.25">
      <c r="A16" s="76">
        <v>8</v>
      </c>
      <c r="B16" s="78" t="s">
        <v>473</v>
      </c>
      <c r="C16" s="111">
        <v>0</v>
      </c>
      <c r="D16" s="111">
        <v>0</v>
      </c>
      <c r="E16" s="112">
        <v>0</v>
      </c>
      <c r="F16" s="111">
        <v>0</v>
      </c>
      <c r="G16" s="111">
        <v>0</v>
      </c>
      <c r="H16" s="112">
        <f t="shared" si="1"/>
        <v>0</v>
      </c>
    </row>
    <row r="17" spans="1:8" ht="77.25" hidden="1" thickBot="1" x14ac:dyDescent="0.25">
      <c r="A17" s="76">
        <v>9</v>
      </c>
      <c r="B17" s="78" t="s">
        <v>474</v>
      </c>
      <c r="C17" s="111">
        <v>0</v>
      </c>
      <c r="D17" s="111">
        <v>0</v>
      </c>
      <c r="E17" s="112">
        <v>0</v>
      </c>
      <c r="F17" s="111">
        <v>0</v>
      </c>
      <c r="G17" s="111">
        <v>0</v>
      </c>
      <c r="H17" s="112">
        <f t="shared" si="1"/>
        <v>0</v>
      </c>
    </row>
    <row r="18" spans="1:8" ht="39" hidden="1" thickBot="1" x14ac:dyDescent="0.25">
      <c r="A18" s="76">
        <v>10</v>
      </c>
      <c r="B18" s="78" t="s">
        <v>475</v>
      </c>
      <c r="C18" s="111">
        <v>0</v>
      </c>
      <c r="D18" s="111">
        <v>0</v>
      </c>
      <c r="E18" s="112">
        <v>0</v>
      </c>
      <c r="F18" s="111">
        <v>0</v>
      </c>
      <c r="G18" s="111">
        <v>0</v>
      </c>
      <c r="H18" s="112">
        <f t="shared" si="1"/>
        <v>0</v>
      </c>
    </row>
    <row r="19" spans="1:8" ht="64.5" hidden="1" thickBot="1" x14ac:dyDescent="0.25">
      <c r="A19" s="76">
        <v>11</v>
      </c>
      <c r="B19" s="78" t="s">
        <v>476</v>
      </c>
      <c r="C19" s="111">
        <v>0</v>
      </c>
      <c r="D19" s="111">
        <v>0</v>
      </c>
      <c r="E19" s="112">
        <v>0</v>
      </c>
      <c r="F19" s="111">
        <v>0</v>
      </c>
      <c r="G19" s="111">
        <v>0</v>
      </c>
      <c r="H19" s="112">
        <f t="shared" si="1"/>
        <v>0</v>
      </c>
    </row>
    <row r="20" spans="1:8" ht="39" hidden="1" thickBot="1" x14ac:dyDescent="0.25">
      <c r="A20" s="76">
        <v>12</v>
      </c>
      <c r="B20" s="78" t="s">
        <v>478</v>
      </c>
      <c r="C20" s="111">
        <v>0</v>
      </c>
      <c r="D20" s="111">
        <v>0</v>
      </c>
      <c r="E20" s="112">
        <v>0</v>
      </c>
      <c r="F20" s="111">
        <v>0</v>
      </c>
      <c r="G20" s="111">
        <v>0</v>
      </c>
      <c r="H20" s="112">
        <f t="shared" si="1"/>
        <v>0</v>
      </c>
    </row>
    <row r="21" spans="1:8" ht="153.75" hidden="1" thickBot="1" x14ac:dyDescent="0.25">
      <c r="A21" s="208">
        <v>13</v>
      </c>
      <c r="B21" s="162" t="s">
        <v>477</v>
      </c>
      <c r="C21" s="209">
        <f t="shared" ref="C21:H21" si="2">SUM(C22:C32)</f>
        <v>0</v>
      </c>
      <c r="D21" s="209">
        <f t="shared" si="2"/>
        <v>0</v>
      </c>
      <c r="E21" s="209">
        <f t="shared" si="2"/>
        <v>0</v>
      </c>
      <c r="F21" s="209">
        <f t="shared" si="2"/>
        <v>0</v>
      </c>
      <c r="G21" s="209">
        <f t="shared" si="2"/>
        <v>0</v>
      </c>
      <c r="H21" s="209">
        <f t="shared" si="2"/>
        <v>0</v>
      </c>
    </row>
    <row r="22" spans="1:8" ht="64.5" hidden="1" thickBot="1" x14ac:dyDescent="0.25">
      <c r="A22" s="76">
        <v>14</v>
      </c>
      <c r="B22" s="78" t="s">
        <v>467</v>
      </c>
      <c r="C22" s="111">
        <v>0</v>
      </c>
      <c r="D22" s="111">
        <v>0</v>
      </c>
      <c r="E22" s="112">
        <v>0</v>
      </c>
      <c r="F22" s="111">
        <v>0</v>
      </c>
      <c r="G22" s="111">
        <v>0</v>
      </c>
      <c r="H22" s="112">
        <f t="shared" ref="H22:H32" si="3">SUM(C22:G22)</f>
        <v>0</v>
      </c>
    </row>
    <row r="23" spans="1:8" ht="51.75" hidden="1" thickBot="1" x14ac:dyDescent="0.25">
      <c r="A23" s="76">
        <v>15</v>
      </c>
      <c r="B23" s="78" t="s">
        <v>468</v>
      </c>
      <c r="C23" s="111">
        <v>0</v>
      </c>
      <c r="D23" s="111">
        <v>0</v>
      </c>
      <c r="E23" s="112">
        <v>0</v>
      </c>
      <c r="F23" s="111">
        <v>0</v>
      </c>
      <c r="G23" s="111">
        <v>0</v>
      </c>
      <c r="H23" s="112">
        <f t="shared" si="3"/>
        <v>0</v>
      </c>
    </row>
    <row r="24" spans="1:8" ht="64.5" hidden="1" thickBot="1" x14ac:dyDescent="0.25">
      <c r="A24" s="76">
        <v>16</v>
      </c>
      <c r="B24" s="78" t="s">
        <v>469</v>
      </c>
      <c r="C24" s="111">
        <v>0</v>
      </c>
      <c r="D24" s="111">
        <v>0</v>
      </c>
      <c r="E24" s="112">
        <v>0</v>
      </c>
      <c r="F24" s="111">
        <v>0</v>
      </c>
      <c r="G24" s="111">
        <v>0</v>
      </c>
      <c r="H24" s="112">
        <f t="shared" si="3"/>
        <v>0</v>
      </c>
    </row>
    <row r="25" spans="1:8" ht="64.5" hidden="1" thickBot="1" x14ac:dyDescent="0.25">
      <c r="A25" s="76">
        <v>17</v>
      </c>
      <c r="B25" s="78" t="s">
        <v>470</v>
      </c>
      <c r="C25" s="111">
        <v>0</v>
      </c>
      <c r="D25" s="111">
        <v>0</v>
      </c>
      <c r="E25" s="112">
        <v>0</v>
      </c>
      <c r="F25" s="111">
        <v>0</v>
      </c>
      <c r="G25" s="111">
        <v>0</v>
      </c>
      <c r="H25" s="112">
        <f t="shared" si="3"/>
        <v>0</v>
      </c>
    </row>
    <row r="26" spans="1:8" ht="64.5" hidden="1" thickBot="1" x14ac:dyDescent="0.25">
      <c r="A26" s="76">
        <v>18</v>
      </c>
      <c r="B26" s="78" t="s">
        <v>471</v>
      </c>
      <c r="C26" s="111">
        <v>0</v>
      </c>
      <c r="D26" s="111">
        <v>0</v>
      </c>
      <c r="E26" s="112">
        <v>0</v>
      </c>
      <c r="F26" s="111">
        <v>0</v>
      </c>
      <c r="G26" s="111">
        <v>0</v>
      </c>
      <c r="H26" s="112">
        <f t="shared" si="3"/>
        <v>0</v>
      </c>
    </row>
    <row r="27" spans="1:8" ht="51.75" hidden="1" thickBot="1" x14ac:dyDescent="0.25">
      <c r="A27" s="76">
        <v>19</v>
      </c>
      <c r="B27" s="78" t="s">
        <v>472</v>
      </c>
      <c r="C27" s="111">
        <v>0</v>
      </c>
      <c r="D27" s="111">
        <v>0</v>
      </c>
      <c r="E27" s="112">
        <v>0</v>
      </c>
      <c r="F27" s="111">
        <v>0</v>
      </c>
      <c r="G27" s="111">
        <v>0</v>
      </c>
      <c r="H27" s="112">
        <f t="shared" si="3"/>
        <v>0</v>
      </c>
    </row>
    <row r="28" spans="1:8" ht="90" hidden="1" thickBot="1" x14ac:dyDescent="0.25">
      <c r="A28" s="76">
        <v>20</v>
      </c>
      <c r="B28" s="78" t="s">
        <v>473</v>
      </c>
      <c r="C28" s="111">
        <v>0</v>
      </c>
      <c r="D28" s="111">
        <v>0</v>
      </c>
      <c r="E28" s="112">
        <v>0</v>
      </c>
      <c r="F28" s="111">
        <v>0</v>
      </c>
      <c r="G28" s="111">
        <v>0</v>
      </c>
      <c r="H28" s="112">
        <f t="shared" si="3"/>
        <v>0</v>
      </c>
    </row>
    <row r="29" spans="1:8" ht="77.25" hidden="1" thickBot="1" x14ac:dyDescent="0.25">
      <c r="A29" s="76">
        <v>21</v>
      </c>
      <c r="B29" s="78" t="s">
        <v>474</v>
      </c>
      <c r="C29" s="111">
        <v>0</v>
      </c>
      <c r="D29" s="111">
        <v>0</v>
      </c>
      <c r="E29" s="112">
        <v>0</v>
      </c>
      <c r="F29" s="111">
        <v>0</v>
      </c>
      <c r="G29" s="111">
        <v>0</v>
      </c>
      <c r="H29" s="112">
        <f t="shared" si="3"/>
        <v>0</v>
      </c>
    </row>
    <row r="30" spans="1:8" ht="39" hidden="1" thickBot="1" x14ac:dyDescent="0.25">
      <c r="A30" s="76">
        <v>22</v>
      </c>
      <c r="B30" s="78" t="s">
        <v>475</v>
      </c>
      <c r="C30" s="111">
        <v>0</v>
      </c>
      <c r="D30" s="111">
        <v>0</v>
      </c>
      <c r="E30" s="112">
        <v>0</v>
      </c>
      <c r="F30" s="111">
        <v>0</v>
      </c>
      <c r="G30" s="111">
        <v>0</v>
      </c>
      <c r="H30" s="112">
        <f t="shared" si="3"/>
        <v>0</v>
      </c>
    </row>
    <row r="31" spans="1:8" ht="64.5" hidden="1" thickBot="1" x14ac:dyDescent="0.25">
      <c r="A31" s="76">
        <v>23</v>
      </c>
      <c r="B31" s="78" t="s">
        <v>476</v>
      </c>
      <c r="C31" s="111">
        <v>0</v>
      </c>
      <c r="D31" s="111">
        <v>0</v>
      </c>
      <c r="E31" s="112">
        <v>0</v>
      </c>
      <c r="F31" s="111">
        <v>0</v>
      </c>
      <c r="G31" s="111">
        <v>0</v>
      </c>
      <c r="H31" s="112">
        <f t="shared" si="3"/>
        <v>0</v>
      </c>
    </row>
    <row r="32" spans="1:8" ht="39" hidden="1" thickBot="1" x14ac:dyDescent="0.25">
      <c r="A32" s="76">
        <v>24</v>
      </c>
      <c r="B32" s="78" t="s">
        <v>478</v>
      </c>
      <c r="C32" s="111">
        <v>0</v>
      </c>
      <c r="D32" s="111">
        <v>0</v>
      </c>
      <c r="E32" s="112">
        <v>0</v>
      </c>
      <c r="F32" s="111">
        <v>0</v>
      </c>
      <c r="G32" s="111">
        <v>0</v>
      </c>
      <c r="H32" s="112">
        <f t="shared" si="3"/>
        <v>0</v>
      </c>
    </row>
    <row r="33" spans="1:8" ht="115.5" hidden="1" thickBot="1" x14ac:dyDescent="0.25">
      <c r="A33" s="208">
        <v>25</v>
      </c>
      <c r="B33" s="162" t="s">
        <v>479</v>
      </c>
      <c r="C33" s="209">
        <f t="shared" ref="C33:H33" si="4">SUM(C34:C44)</f>
        <v>0</v>
      </c>
      <c r="D33" s="209">
        <f t="shared" si="4"/>
        <v>0</v>
      </c>
      <c r="E33" s="209">
        <f t="shared" si="4"/>
        <v>0</v>
      </c>
      <c r="F33" s="209">
        <f t="shared" si="4"/>
        <v>0</v>
      </c>
      <c r="G33" s="209">
        <f t="shared" si="4"/>
        <v>0</v>
      </c>
      <c r="H33" s="209">
        <f t="shared" si="4"/>
        <v>0</v>
      </c>
    </row>
    <row r="34" spans="1:8" ht="64.5" hidden="1" thickBot="1" x14ac:dyDescent="0.25">
      <c r="A34" s="76">
        <v>26</v>
      </c>
      <c r="B34" s="78" t="s">
        <v>467</v>
      </c>
      <c r="C34" s="111">
        <v>0</v>
      </c>
      <c r="D34" s="111">
        <v>0</v>
      </c>
      <c r="E34" s="112">
        <v>0</v>
      </c>
      <c r="F34" s="111">
        <v>0</v>
      </c>
      <c r="G34" s="111">
        <v>0</v>
      </c>
      <c r="H34" s="112">
        <f t="shared" ref="H34:H44" si="5">SUM(C34:G34)</f>
        <v>0</v>
      </c>
    </row>
    <row r="35" spans="1:8" ht="51.75" hidden="1" thickBot="1" x14ac:dyDescent="0.25">
      <c r="A35" s="76">
        <v>27</v>
      </c>
      <c r="B35" s="78" t="s">
        <v>468</v>
      </c>
      <c r="C35" s="111">
        <v>0</v>
      </c>
      <c r="D35" s="111">
        <v>0</v>
      </c>
      <c r="E35" s="112">
        <v>0</v>
      </c>
      <c r="F35" s="111">
        <v>0</v>
      </c>
      <c r="G35" s="111">
        <v>0</v>
      </c>
      <c r="H35" s="112">
        <f t="shared" si="5"/>
        <v>0</v>
      </c>
    </row>
    <row r="36" spans="1:8" ht="64.5" hidden="1" thickBot="1" x14ac:dyDescent="0.25">
      <c r="A36" s="76">
        <v>28</v>
      </c>
      <c r="B36" s="78" t="s">
        <v>469</v>
      </c>
      <c r="C36" s="111">
        <v>0</v>
      </c>
      <c r="D36" s="111">
        <v>0</v>
      </c>
      <c r="E36" s="112">
        <v>0</v>
      </c>
      <c r="F36" s="111">
        <v>0</v>
      </c>
      <c r="G36" s="111">
        <v>0</v>
      </c>
      <c r="H36" s="112">
        <f t="shared" si="5"/>
        <v>0</v>
      </c>
    </row>
    <row r="37" spans="1:8" ht="64.5" hidden="1" thickBot="1" x14ac:dyDescent="0.25">
      <c r="A37" s="76">
        <v>29</v>
      </c>
      <c r="B37" s="78" t="s">
        <v>470</v>
      </c>
      <c r="C37" s="111">
        <v>0</v>
      </c>
      <c r="D37" s="111">
        <v>0</v>
      </c>
      <c r="E37" s="112">
        <v>0</v>
      </c>
      <c r="F37" s="111">
        <v>0</v>
      </c>
      <c r="G37" s="111">
        <v>0</v>
      </c>
      <c r="H37" s="112">
        <f t="shared" si="5"/>
        <v>0</v>
      </c>
    </row>
    <row r="38" spans="1:8" ht="64.5" hidden="1" thickBot="1" x14ac:dyDescent="0.25">
      <c r="A38" s="76">
        <v>30</v>
      </c>
      <c r="B38" s="78" t="s">
        <v>471</v>
      </c>
      <c r="C38" s="111">
        <v>0</v>
      </c>
      <c r="D38" s="111">
        <v>0</v>
      </c>
      <c r="E38" s="112">
        <v>0</v>
      </c>
      <c r="F38" s="111">
        <v>0</v>
      </c>
      <c r="G38" s="111">
        <v>0</v>
      </c>
      <c r="H38" s="112">
        <f t="shared" si="5"/>
        <v>0</v>
      </c>
    </row>
    <row r="39" spans="1:8" ht="51.75" hidden="1" thickBot="1" x14ac:dyDescent="0.25">
      <c r="A39" s="76">
        <v>31</v>
      </c>
      <c r="B39" s="78" t="s">
        <v>472</v>
      </c>
      <c r="C39" s="111">
        <v>0</v>
      </c>
      <c r="D39" s="111">
        <v>0</v>
      </c>
      <c r="E39" s="112">
        <v>0</v>
      </c>
      <c r="F39" s="111">
        <v>0</v>
      </c>
      <c r="G39" s="111">
        <v>0</v>
      </c>
      <c r="H39" s="112">
        <f t="shared" si="5"/>
        <v>0</v>
      </c>
    </row>
    <row r="40" spans="1:8" ht="90" hidden="1" thickBot="1" x14ac:dyDescent="0.25">
      <c r="A40" s="76">
        <v>32</v>
      </c>
      <c r="B40" s="78" t="s">
        <v>473</v>
      </c>
      <c r="C40" s="111">
        <v>0</v>
      </c>
      <c r="D40" s="111">
        <v>0</v>
      </c>
      <c r="E40" s="112">
        <v>0</v>
      </c>
      <c r="F40" s="111">
        <v>0</v>
      </c>
      <c r="G40" s="111">
        <v>0</v>
      </c>
      <c r="H40" s="112">
        <f t="shared" si="5"/>
        <v>0</v>
      </c>
    </row>
    <row r="41" spans="1:8" ht="77.25" hidden="1" thickBot="1" x14ac:dyDescent="0.25">
      <c r="A41" s="76">
        <v>33</v>
      </c>
      <c r="B41" s="78" t="s">
        <v>474</v>
      </c>
      <c r="C41" s="111">
        <v>0</v>
      </c>
      <c r="D41" s="111">
        <v>0</v>
      </c>
      <c r="E41" s="112">
        <v>0</v>
      </c>
      <c r="F41" s="111">
        <v>0</v>
      </c>
      <c r="G41" s="111">
        <v>0</v>
      </c>
      <c r="H41" s="112">
        <f t="shared" si="5"/>
        <v>0</v>
      </c>
    </row>
    <row r="42" spans="1:8" ht="39" hidden="1" thickBot="1" x14ac:dyDescent="0.25">
      <c r="A42" s="76">
        <v>34</v>
      </c>
      <c r="B42" s="78" t="s">
        <v>475</v>
      </c>
      <c r="C42" s="111">
        <v>0</v>
      </c>
      <c r="D42" s="111">
        <v>0</v>
      </c>
      <c r="E42" s="112">
        <v>0</v>
      </c>
      <c r="F42" s="111">
        <v>0</v>
      </c>
      <c r="G42" s="111">
        <v>0</v>
      </c>
      <c r="H42" s="112">
        <f t="shared" si="5"/>
        <v>0</v>
      </c>
    </row>
    <row r="43" spans="1:8" ht="64.5" hidden="1" thickBot="1" x14ac:dyDescent="0.25">
      <c r="A43" s="76">
        <v>35</v>
      </c>
      <c r="B43" s="78" t="s">
        <v>476</v>
      </c>
      <c r="C43" s="111">
        <v>0</v>
      </c>
      <c r="D43" s="111">
        <v>0</v>
      </c>
      <c r="E43" s="112">
        <v>0</v>
      </c>
      <c r="F43" s="111">
        <v>0</v>
      </c>
      <c r="G43" s="111">
        <v>0</v>
      </c>
      <c r="H43" s="112">
        <f t="shared" si="5"/>
        <v>0</v>
      </c>
    </row>
    <row r="44" spans="1:8" ht="39" hidden="1" thickBot="1" x14ac:dyDescent="0.25">
      <c r="A44" s="76">
        <v>36</v>
      </c>
      <c r="B44" s="78" t="s">
        <v>478</v>
      </c>
      <c r="C44" s="111">
        <v>0</v>
      </c>
      <c r="D44" s="111">
        <v>0</v>
      </c>
      <c r="E44" s="112">
        <v>0</v>
      </c>
      <c r="F44" s="111">
        <v>0</v>
      </c>
      <c r="G44" s="111">
        <v>0</v>
      </c>
      <c r="H44" s="112">
        <f t="shared" si="5"/>
        <v>0</v>
      </c>
    </row>
    <row r="45" spans="1:8" ht="141" hidden="1" thickBot="1" x14ac:dyDescent="0.25">
      <c r="A45" s="208">
        <v>37</v>
      </c>
      <c r="B45" s="162" t="s">
        <v>480</v>
      </c>
      <c r="C45" s="209">
        <f t="shared" ref="C45:H45" si="6">SUM(C46:C56)</f>
        <v>0</v>
      </c>
      <c r="D45" s="209">
        <f t="shared" si="6"/>
        <v>0</v>
      </c>
      <c r="E45" s="209">
        <f t="shared" si="6"/>
        <v>0</v>
      </c>
      <c r="F45" s="209">
        <f t="shared" si="6"/>
        <v>0</v>
      </c>
      <c r="G45" s="209">
        <f t="shared" si="6"/>
        <v>0</v>
      </c>
      <c r="H45" s="209">
        <f t="shared" si="6"/>
        <v>0</v>
      </c>
    </row>
    <row r="46" spans="1:8" ht="64.5" hidden="1" thickBot="1" x14ac:dyDescent="0.25">
      <c r="A46" s="76">
        <v>38</v>
      </c>
      <c r="B46" s="78" t="s">
        <v>467</v>
      </c>
      <c r="C46" s="111">
        <v>0</v>
      </c>
      <c r="D46" s="111">
        <v>0</v>
      </c>
      <c r="E46" s="112">
        <v>0</v>
      </c>
      <c r="F46" s="111">
        <v>0</v>
      </c>
      <c r="G46" s="111">
        <v>0</v>
      </c>
      <c r="H46" s="112">
        <f t="shared" ref="H46:H56" si="7">SUM(C46:G46)</f>
        <v>0</v>
      </c>
    </row>
    <row r="47" spans="1:8" ht="51.75" hidden="1" thickBot="1" x14ac:dyDescent="0.25">
      <c r="A47" s="76">
        <v>39</v>
      </c>
      <c r="B47" s="78" t="s">
        <v>468</v>
      </c>
      <c r="C47" s="111">
        <v>0</v>
      </c>
      <c r="D47" s="111">
        <v>0</v>
      </c>
      <c r="E47" s="112">
        <v>0</v>
      </c>
      <c r="F47" s="111">
        <v>0</v>
      </c>
      <c r="G47" s="111">
        <v>0</v>
      </c>
      <c r="H47" s="112">
        <f t="shared" si="7"/>
        <v>0</v>
      </c>
    </row>
    <row r="48" spans="1:8" ht="64.5" hidden="1" thickBot="1" x14ac:dyDescent="0.25">
      <c r="A48" s="76">
        <v>40</v>
      </c>
      <c r="B48" s="78" t="s">
        <v>469</v>
      </c>
      <c r="C48" s="111">
        <v>0</v>
      </c>
      <c r="D48" s="111">
        <v>0</v>
      </c>
      <c r="E48" s="112">
        <v>0</v>
      </c>
      <c r="F48" s="111">
        <v>0</v>
      </c>
      <c r="G48" s="111">
        <v>0</v>
      </c>
      <c r="H48" s="112">
        <f t="shared" si="7"/>
        <v>0</v>
      </c>
    </row>
    <row r="49" spans="1:8" ht="64.5" hidden="1" thickBot="1" x14ac:dyDescent="0.25">
      <c r="A49" s="76">
        <v>41</v>
      </c>
      <c r="B49" s="78" t="s">
        <v>470</v>
      </c>
      <c r="C49" s="111">
        <v>0</v>
      </c>
      <c r="D49" s="111">
        <v>0</v>
      </c>
      <c r="E49" s="112">
        <v>0</v>
      </c>
      <c r="F49" s="111">
        <v>0</v>
      </c>
      <c r="G49" s="111">
        <v>0</v>
      </c>
      <c r="H49" s="112">
        <f t="shared" si="7"/>
        <v>0</v>
      </c>
    </row>
    <row r="50" spans="1:8" ht="64.5" hidden="1" thickBot="1" x14ac:dyDescent="0.25">
      <c r="A50" s="76">
        <v>42</v>
      </c>
      <c r="B50" s="78" t="s">
        <v>471</v>
      </c>
      <c r="C50" s="111">
        <v>0</v>
      </c>
      <c r="D50" s="111">
        <v>0</v>
      </c>
      <c r="E50" s="112">
        <v>0</v>
      </c>
      <c r="F50" s="111">
        <v>0</v>
      </c>
      <c r="G50" s="111">
        <v>0</v>
      </c>
      <c r="H50" s="112">
        <f t="shared" si="7"/>
        <v>0</v>
      </c>
    </row>
    <row r="51" spans="1:8" ht="51.75" hidden="1" thickBot="1" x14ac:dyDescent="0.25">
      <c r="A51" s="76">
        <v>43</v>
      </c>
      <c r="B51" s="78" t="s">
        <v>472</v>
      </c>
      <c r="C51" s="111">
        <v>0</v>
      </c>
      <c r="D51" s="111">
        <v>0</v>
      </c>
      <c r="E51" s="112">
        <v>0</v>
      </c>
      <c r="F51" s="111">
        <v>0</v>
      </c>
      <c r="G51" s="111">
        <v>0</v>
      </c>
      <c r="H51" s="112">
        <f t="shared" si="7"/>
        <v>0</v>
      </c>
    </row>
    <row r="52" spans="1:8" ht="90" hidden="1" thickBot="1" x14ac:dyDescent="0.25">
      <c r="A52" s="76">
        <v>44</v>
      </c>
      <c r="B52" s="78" t="s">
        <v>473</v>
      </c>
      <c r="C52" s="111">
        <v>0</v>
      </c>
      <c r="D52" s="111">
        <v>0</v>
      </c>
      <c r="E52" s="112">
        <v>0</v>
      </c>
      <c r="F52" s="111">
        <v>0</v>
      </c>
      <c r="G52" s="111">
        <v>0</v>
      </c>
      <c r="H52" s="112">
        <f t="shared" si="7"/>
        <v>0</v>
      </c>
    </row>
    <row r="53" spans="1:8" ht="77.25" hidden="1" thickBot="1" x14ac:dyDescent="0.25">
      <c r="A53" s="76">
        <v>45</v>
      </c>
      <c r="B53" s="78" t="s">
        <v>474</v>
      </c>
      <c r="C53" s="111">
        <v>0</v>
      </c>
      <c r="D53" s="111">
        <v>0</v>
      </c>
      <c r="E53" s="112">
        <v>0</v>
      </c>
      <c r="F53" s="111">
        <v>0</v>
      </c>
      <c r="G53" s="111">
        <v>0</v>
      </c>
      <c r="H53" s="112">
        <f t="shared" si="7"/>
        <v>0</v>
      </c>
    </row>
    <row r="54" spans="1:8" ht="39" hidden="1" thickBot="1" x14ac:dyDescent="0.25">
      <c r="A54" s="76">
        <v>46</v>
      </c>
      <c r="B54" s="78" t="s">
        <v>475</v>
      </c>
      <c r="C54" s="111">
        <v>0</v>
      </c>
      <c r="D54" s="111">
        <v>0</v>
      </c>
      <c r="E54" s="112">
        <v>0</v>
      </c>
      <c r="F54" s="111">
        <v>0</v>
      </c>
      <c r="G54" s="111">
        <v>0</v>
      </c>
      <c r="H54" s="112">
        <f t="shared" si="7"/>
        <v>0</v>
      </c>
    </row>
    <row r="55" spans="1:8" ht="64.5" hidden="1" thickBot="1" x14ac:dyDescent="0.25">
      <c r="A55" s="76">
        <v>47</v>
      </c>
      <c r="B55" s="78" t="s">
        <v>476</v>
      </c>
      <c r="C55" s="111">
        <v>0</v>
      </c>
      <c r="D55" s="111">
        <v>0</v>
      </c>
      <c r="E55" s="112">
        <v>0</v>
      </c>
      <c r="F55" s="111">
        <v>0</v>
      </c>
      <c r="G55" s="111">
        <v>0</v>
      </c>
      <c r="H55" s="112">
        <f t="shared" si="7"/>
        <v>0</v>
      </c>
    </row>
    <row r="56" spans="1:8" ht="39" hidden="1" thickBot="1" x14ac:dyDescent="0.25">
      <c r="A56" s="76">
        <v>48</v>
      </c>
      <c r="B56" s="78" t="s">
        <v>478</v>
      </c>
      <c r="C56" s="111">
        <v>0</v>
      </c>
      <c r="D56" s="111">
        <v>0</v>
      </c>
      <c r="E56" s="112">
        <v>0</v>
      </c>
      <c r="F56" s="111">
        <v>0</v>
      </c>
      <c r="G56" s="111">
        <v>0</v>
      </c>
      <c r="H56" s="112">
        <f t="shared" si="7"/>
        <v>0</v>
      </c>
    </row>
    <row r="57" spans="1:8" ht="13.5" thickBot="1" x14ac:dyDescent="0.25">
      <c r="A57" s="292">
        <v>49</v>
      </c>
      <c r="B57" s="306" t="s">
        <v>151</v>
      </c>
      <c r="C57" s="307">
        <f t="shared" ref="C57:H57" si="8">C45+C33+C21+C9</f>
        <v>29362110.68</v>
      </c>
      <c r="D57" s="307">
        <f t="shared" si="8"/>
        <v>0</v>
      </c>
      <c r="E57" s="307">
        <f t="shared" si="8"/>
        <v>0</v>
      </c>
      <c r="F57" s="307">
        <f t="shared" si="8"/>
        <v>0</v>
      </c>
      <c r="G57" s="307">
        <f t="shared" si="8"/>
        <v>0</v>
      </c>
      <c r="H57" s="307">
        <f t="shared" si="8"/>
        <v>29362110.68</v>
      </c>
    </row>
    <row r="58" spans="1:8" x14ac:dyDescent="0.2">
      <c r="A58" s="115"/>
    </row>
    <row r="59" spans="1:8" ht="26.25" customHeight="1" x14ac:dyDescent="0.2">
      <c r="A59" s="606" t="s">
        <v>481</v>
      </c>
      <c r="B59" s="606"/>
      <c r="C59" s="606"/>
      <c r="D59" s="606"/>
      <c r="E59" s="606"/>
      <c r="F59" s="606"/>
      <c r="G59" s="606"/>
      <c r="H59" s="606"/>
    </row>
    <row r="60" spans="1:8" x14ac:dyDescent="0.2">
      <c r="A60" s="210"/>
      <c r="B60" s="210"/>
      <c r="C60" s="210"/>
      <c r="D60" s="210"/>
    </row>
    <row r="61" spans="1:8" ht="13.5" thickBot="1" x14ac:dyDescent="0.25">
      <c r="H61" s="74" t="s">
        <v>461</v>
      </c>
    </row>
    <row r="62" spans="1:8" ht="51.75" thickBot="1" x14ac:dyDescent="0.25">
      <c r="A62" s="290" t="s">
        <v>1</v>
      </c>
      <c r="B62" s="291" t="s">
        <v>3</v>
      </c>
      <c r="C62" s="290" t="s">
        <v>463</v>
      </c>
      <c r="D62" s="290" t="s">
        <v>622</v>
      </c>
      <c r="E62" s="290" t="s">
        <v>623</v>
      </c>
      <c r="F62" s="290" t="s">
        <v>464</v>
      </c>
      <c r="G62" s="290" t="s">
        <v>624</v>
      </c>
      <c r="H62" s="291" t="s">
        <v>465</v>
      </c>
    </row>
    <row r="63" spans="1:8" ht="13.5" thickBot="1" x14ac:dyDescent="0.25">
      <c r="A63" s="213">
        <v>1</v>
      </c>
      <c r="B63" s="289">
        <v>2</v>
      </c>
      <c r="C63" s="289">
        <v>3</v>
      </c>
      <c r="D63" s="289">
        <v>4</v>
      </c>
      <c r="E63" s="289">
        <v>5</v>
      </c>
      <c r="F63" s="289">
        <v>6</v>
      </c>
      <c r="G63" s="289">
        <v>7</v>
      </c>
      <c r="H63" s="289">
        <v>8</v>
      </c>
    </row>
    <row r="64" spans="1:8" ht="90" thickBot="1" x14ac:dyDescent="0.25">
      <c r="A64" s="208">
        <v>1</v>
      </c>
      <c r="B64" s="162" t="s">
        <v>466</v>
      </c>
      <c r="C64" s="209">
        <f t="shared" ref="C64:H64" si="9">SUM(C65:C75)</f>
        <v>29803952.640000001</v>
      </c>
      <c r="D64" s="209">
        <f t="shared" si="9"/>
        <v>0</v>
      </c>
      <c r="E64" s="209">
        <f t="shared" si="9"/>
        <v>0</v>
      </c>
      <c r="F64" s="209">
        <f t="shared" si="9"/>
        <v>0</v>
      </c>
      <c r="G64" s="209">
        <f t="shared" si="9"/>
        <v>0</v>
      </c>
      <c r="H64" s="209">
        <f t="shared" si="9"/>
        <v>29803952.640000001</v>
      </c>
    </row>
    <row r="65" spans="1:8" ht="64.5" hidden="1" thickBot="1" x14ac:dyDescent="0.25">
      <c r="A65" s="76">
        <v>2</v>
      </c>
      <c r="B65" s="78" t="s">
        <v>467</v>
      </c>
      <c r="C65" s="111">
        <v>0</v>
      </c>
      <c r="D65" s="111">
        <v>0</v>
      </c>
      <c r="E65" s="112">
        <v>0</v>
      </c>
      <c r="F65" s="111">
        <v>0</v>
      </c>
      <c r="G65" s="111">
        <v>0</v>
      </c>
      <c r="H65" s="112">
        <f>SUM(C65:G65)</f>
        <v>0</v>
      </c>
    </row>
    <row r="66" spans="1:8" ht="51.75" thickBot="1" x14ac:dyDescent="0.25">
      <c r="A66" s="76">
        <v>3</v>
      </c>
      <c r="B66" s="78" t="s">
        <v>468</v>
      </c>
      <c r="C66" s="111">
        <f>'10.1'!F10</f>
        <v>29803952.640000001</v>
      </c>
      <c r="D66" s="111">
        <v>0</v>
      </c>
      <c r="E66" s="111">
        <v>0</v>
      </c>
      <c r="F66" s="111">
        <v>0</v>
      </c>
      <c r="G66" s="111">
        <v>0</v>
      </c>
      <c r="H66" s="111">
        <f>SUM(C66:G66)</f>
        <v>29803952.640000001</v>
      </c>
    </row>
    <row r="67" spans="1:8" ht="64.5" hidden="1" thickBot="1" x14ac:dyDescent="0.25">
      <c r="A67" s="76">
        <v>4</v>
      </c>
      <c r="B67" s="78" t="s">
        <v>469</v>
      </c>
      <c r="C67" s="111">
        <v>0</v>
      </c>
      <c r="D67" s="111">
        <v>0</v>
      </c>
      <c r="E67" s="112">
        <v>0</v>
      </c>
      <c r="F67" s="111">
        <v>0</v>
      </c>
      <c r="G67" s="111">
        <v>0</v>
      </c>
      <c r="H67" s="112">
        <f>SUM(C67:G67)</f>
        <v>0</v>
      </c>
    </row>
    <row r="68" spans="1:8" ht="64.5" hidden="1" thickBot="1" x14ac:dyDescent="0.25">
      <c r="A68" s="76">
        <v>5</v>
      </c>
      <c r="B68" s="78" t="s">
        <v>470</v>
      </c>
      <c r="C68" s="111">
        <v>0</v>
      </c>
      <c r="D68" s="111">
        <v>0</v>
      </c>
      <c r="E68" s="112">
        <v>0</v>
      </c>
      <c r="F68" s="111">
        <v>0</v>
      </c>
      <c r="G68" s="111">
        <v>0</v>
      </c>
      <c r="H68" s="112">
        <f t="shared" ref="H68:H75" si="10">SUM(C68:G68)</f>
        <v>0</v>
      </c>
    </row>
    <row r="69" spans="1:8" ht="64.5" hidden="1" thickBot="1" x14ac:dyDescent="0.25">
      <c r="A69" s="76">
        <v>6</v>
      </c>
      <c r="B69" s="78" t="s">
        <v>471</v>
      </c>
      <c r="C69" s="111">
        <v>0</v>
      </c>
      <c r="D69" s="111">
        <v>0</v>
      </c>
      <c r="E69" s="112">
        <v>0</v>
      </c>
      <c r="F69" s="111">
        <v>0</v>
      </c>
      <c r="G69" s="111">
        <v>0</v>
      </c>
      <c r="H69" s="112">
        <f t="shared" si="10"/>
        <v>0</v>
      </c>
    </row>
    <row r="70" spans="1:8" ht="51.75" hidden="1" thickBot="1" x14ac:dyDescent="0.25">
      <c r="A70" s="76">
        <v>7</v>
      </c>
      <c r="B70" s="78" t="s">
        <v>472</v>
      </c>
      <c r="C70" s="111">
        <v>0</v>
      </c>
      <c r="D70" s="111">
        <v>0</v>
      </c>
      <c r="E70" s="112">
        <v>0</v>
      </c>
      <c r="F70" s="111">
        <v>0</v>
      </c>
      <c r="G70" s="111">
        <v>0</v>
      </c>
      <c r="H70" s="112">
        <f t="shared" si="10"/>
        <v>0</v>
      </c>
    </row>
    <row r="71" spans="1:8" ht="90" hidden="1" thickBot="1" x14ac:dyDescent="0.25">
      <c r="A71" s="76">
        <v>8</v>
      </c>
      <c r="B71" s="78" t="s">
        <v>473</v>
      </c>
      <c r="C71" s="111">
        <v>0</v>
      </c>
      <c r="D71" s="111">
        <v>0</v>
      </c>
      <c r="E71" s="112">
        <v>0</v>
      </c>
      <c r="F71" s="111">
        <v>0</v>
      </c>
      <c r="G71" s="111">
        <v>0</v>
      </c>
      <c r="H71" s="112">
        <f t="shared" si="10"/>
        <v>0</v>
      </c>
    </row>
    <row r="72" spans="1:8" ht="77.25" hidden="1" thickBot="1" x14ac:dyDescent="0.25">
      <c r="A72" s="76">
        <v>9</v>
      </c>
      <c r="B72" s="78" t="s">
        <v>474</v>
      </c>
      <c r="C72" s="111">
        <v>0</v>
      </c>
      <c r="D72" s="111">
        <v>0</v>
      </c>
      <c r="E72" s="112">
        <v>0</v>
      </c>
      <c r="F72" s="111">
        <v>0</v>
      </c>
      <c r="G72" s="111">
        <v>0</v>
      </c>
      <c r="H72" s="112">
        <f t="shared" si="10"/>
        <v>0</v>
      </c>
    </row>
    <row r="73" spans="1:8" ht="39" hidden="1" thickBot="1" x14ac:dyDescent="0.25">
      <c r="A73" s="76">
        <v>10</v>
      </c>
      <c r="B73" s="78" t="s">
        <v>475</v>
      </c>
      <c r="C73" s="111">
        <v>0</v>
      </c>
      <c r="D73" s="111">
        <v>0</v>
      </c>
      <c r="E73" s="112">
        <v>0</v>
      </c>
      <c r="F73" s="111">
        <v>0</v>
      </c>
      <c r="G73" s="111">
        <v>0</v>
      </c>
      <c r="H73" s="112">
        <f t="shared" si="10"/>
        <v>0</v>
      </c>
    </row>
    <row r="74" spans="1:8" ht="64.5" hidden="1" thickBot="1" x14ac:dyDescent="0.25">
      <c r="A74" s="76">
        <v>11</v>
      </c>
      <c r="B74" s="78" t="s">
        <v>476</v>
      </c>
      <c r="C74" s="111">
        <v>0</v>
      </c>
      <c r="D74" s="111">
        <v>0</v>
      </c>
      <c r="E74" s="112">
        <v>0</v>
      </c>
      <c r="F74" s="111">
        <v>0</v>
      </c>
      <c r="G74" s="111">
        <v>0</v>
      </c>
      <c r="H74" s="112">
        <f t="shared" si="10"/>
        <v>0</v>
      </c>
    </row>
    <row r="75" spans="1:8" ht="39" hidden="1" thickBot="1" x14ac:dyDescent="0.25">
      <c r="A75" s="76">
        <v>12</v>
      </c>
      <c r="B75" s="78" t="s">
        <v>478</v>
      </c>
      <c r="C75" s="111">
        <v>0</v>
      </c>
      <c r="D75" s="111">
        <v>0</v>
      </c>
      <c r="E75" s="112">
        <v>0</v>
      </c>
      <c r="F75" s="111">
        <v>0</v>
      </c>
      <c r="G75" s="111">
        <v>0</v>
      </c>
      <c r="H75" s="112">
        <f t="shared" si="10"/>
        <v>0</v>
      </c>
    </row>
    <row r="76" spans="1:8" ht="153.75" hidden="1" thickBot="1" x14ac:dyDescent="0.25">
      <c r="A76" s="208">
        <v>13</v>
      </c>
      <c r="B76" s="162" t="s">
        <v>477</v>
      </c>
      <c r="C76" s="209">
        <f t="shared" ref="C76:H76" si="11">SUM(C77:C87)</f>
        <v>0</v>
      </c>
      <c r="D76" s="209">
        <f t="shared" si="11"/>
        <v>0</v>
      </c>
      <c r="E76" s="209">
        <f t="shared" si="11"/>
        <v>0</v>
      </c>
      <c r="F76" s="209">
        <f t="shared" si="11"/>
        <v>0</v>
      </c>
      <c r="G76" s="209">
        <f t="shared" si="11"/>
        <v>0</v>
      </c>
      <c r="H76" s="209">
        <f t="shared" si="11"/>
        <v>0</v>
      </c>
    </row>
    <row r="77" spans="1:8" ht="64.5" hidden="1" thickBot="1" x14ac:dyDescent="0.25">
      <c r="A77" s="76">
        <v>14</v>
      </c>
      <c r="B77" s="78" t="s">
        <v>467</v>
      </c>
      <c r="C77" s="111">
        <v>0</v>
      </c>
      <c r="D77" s="111">
        <v>0</v>
      </c>
      <c r="E77" s="112">
        <v>0</v>
      </c>
      <c r="F77" s="111">
        <v>0</v>
      </c>
      <c r="G77" s="111">
        <v>0</v>
      </c>
      <c r="H77" s="112">
        <f t="shared" ref="H77:H87" si="12">SUM(C77:G77)</f>
        <v>0</v>
      </c>
    </row>
    <row r="78" spans="1:8" ht="51.75" hidden="1" thickBot="1" x14ac:dyDescent="0.25">
      <c r="A78" s="76">
        <v>15</v>
      </c>
      <c r="B78" s="78" t="s">
        <v>468</v>
      </c>
      <c r="C78" s="111">
        <v>0</v>
      </c>
      <c r="D78" s="111">
        <v>0</v>
      </c>
      <c r="E78" s="112">
        <v>0</v>
      </c>
      <c r="F78" s="111">
        <v>0</v>
      </c>
      <c r="G78" s="111">
        <v>0</v>
      </c>
      <c r="H78" s="112">
        <f t="shared" si="12"/>
        <v>0</v>
      </c>
    </row>
    <row r="79" spans="1:8" ht="64.5" hidden="1" thickBot="1" x14ac:dyDescent="0.25">
      <c r="A79" s="76">
        <v>16</v>
      </c>
      <c r="B79" s="78" t="s">
        <v>469</v>
      </c>
      <c r="C79" s="111">
        <v>0</v>
      </c>
      <c r="D79" s="111">
        <v>0</v>
      </c>
      <c r="E79" s="112">
        <v>0</v>
      </c>
      <c r="F79" s="111">
        <v>0</v>
      </c>
      <c r="G79" s="111">
        <v>0</v>
      </c>
      <c r="H79" s="112">
        <f t="shared" si="12"/>
        <v>0</v>
      </c>
    </row>
    <row r="80" spans="1:8" ht="64.5" hidden="1" thickBot="1" x14ac:dyDescent="0.25">
      <c r="A80" s="76">
        <v>17</v>
      </c>
      <c r="B80" s="78" t="s">
        <v>470</v>
      </c>
      <c r="C80" s="111">
        <v>0</v>
      </c>
      <c r="D80" s="111">
        <v>0</v>
      </c>
      <c r="E80" s="112">
        <v>0</v>
      </c>
      <c r="F80" s="111">
        <v>0</v>
      </c>
      <c r="G80" s="111">
        <v>0</v>
      </c>
      <c r="H80" s="112">
        <f t="shared" si="12"/>
        <v>0</v>
      </c>
    </row>
    <row r="81" spans="1:8" ht="64.5" hidden="1" thickBot="1" x14ac:dyDescent="0.25">
      <c r="A81" s="76">
        <v>18</v>
      </c>
      <c r="B81" s="78" t="s">
        <v>471</v>
      </c>
      <c r="C81" s="111">
        <v>0</v>
      </c>
      <c r="D81" s="111">
        <v>0</v>
      </c>
      <c r="E81" s="112">
        <v>0</v>
      </c>
      <c r="F81" s="111">
        <v>0</v>
      </c>
      <c r="G81" s="111">
        <v>0</v>
      </c>
      <c r="H81" s="112">
        <f t="shared" si="12"/>
        <v>0</v>
      </c>
    </row>
    <row r="82" spans="1:8" ht="51.75" hidden="1" thickBot="1" x14ac:dyDescent="0.25">
      <c r="A82" s="76">
        <v>19</v>
      </c>
      <c r="B82" s="78" t="s">
        <v>472</v>
      </c>
      <c r="C82" s="111">
        <v>0</v>
      </c>
      <c r="D82" s="111">
        <v>0</v>
      </c>
      <c r="E82" s="112">
        <v>0</v>
      </c>
      <c r="F82" s="111">
        <v>0</v>
      </c>
      <c r="G82" s="111">
        <v>0</v>
      </c>
      <c r="H82" s="112">
        <f t="shared" si="12"/>
        <v>0</v>
      </c>
    </row>
    <row r="83" spans="1:8" ht="90" hidden="1" thickBot="1" x14ac:dyDescent="0.25">
      <c r="A83" s="76">
        <v>20</v>
      </c>
      <c r="B83" s="78" t="s">
        <v>473</v>
      </c>
      <c r="C83" s="111">
        <v>0</v>
      </c>
      <c r="D83" s="111">
        <v>0</v>
      </c>
      <c r="E83" s="112">
        <v>0</v>
      </c>
      <c r="F83" s="111">
        <v>0</v>
      </c>
      <c r="G83" s="111">
        <v>0</v>
      </c>
      <c r="H83" s="112">
        <f t="shared" si="12"/>
        <v>0</v>
      </c>
    </row>
    <row r="84" spans="1:8" ht="77.25" hidden="1" thickBot="1" x14ac:dyDescent="0.25">
      <c r="A84" s="76">
        <v>21</v>
      </c>
      <c r="B84" s="78" t="s">
        <v>474</v>
      </c>
      <c r="C84" s="111">
        <v>0</v>
      </c>
      <c r="D84" s="111">
        <v>0</v>
      </c>
      <c r="E84" s="112">
        <v>0</v>
      </c>
      <c r="F84" s="111">
        <v>0</v>
      </c>
      <c r="G84" s="111">
        <v>0</v>
      </c>
      <c r="H84" s="112">
        <f t="shared" si="12"/>
        <v>0</v>
      </c>
    </row>
    <row r="85" spans="1:8" ht="39" hidden="1" thickBot="1" x14ac:dyDescent="0.25">
      <c r="A85" s="76">
        <v>22</v>
      </c>
      <c r="B85" s="78" t="s">
        <v>475</v>
      </c>
      <c r="C85" s="111">
        <v>0</v>
      </c>
      <c r="D85" s="111">
        <v>0</v>
      </c>
      <c r="E85" s="112">
        <v>0</v>
      </c>
      <c r="F85" s="111">
        <v>0</v>
      </c>
      <c r="G85" s="111">
        <v>0</v>
      </c>
      <c r="H85" s="112">
        <f t="shared" si="12"/>
        <v>0</v>
      </c>
    </row>
    <row r="86" spans="1:8" ht="64.5" hidden="1" thickBot="1" x14ac:dyDescent="0.25">
      <c r="A86" s="76">
        <v>23</v>
      </c>
      <c r="B86" s="78" t="s">
        <v>476</v>
      </c>
      <c r="C86" s="111">
        <v>0</v>
      </c>
      <c r="D86" s="111">
        <v>0</v>
      </c>
      <c r="E86" s="112">
        <v>0</v>
      </c>
      <c r="F86" s="111">
        <v>0</v>
      </c>
      <c r="G86" s="111">
        <v>0</v>
      </c>
      <c r="H86" s="112">
        <f t="shared" si="12"/>
        <v>0</v>
      </c>
    </row>
    <row r="87" spans="1:8" ht="39" hidden="1" thickBot="1" x14ac:dyDescent="0.25">
      <c r="A87" s="76">
        <v>24</v>
      </c>
      <c r="B87" s="78" t="s">
        <v>478</v>
      </c>
      <c r="C87" s="111">
        <v>0</v>
      </c>
      <c r="D87" s="111">
        <v>0</v>
      </c>
      <c r="E87" s="112">
        <v>0</v>
      </c>
      <c r="F87" s="111">
        <v>0</v>
      </c>
      <c r="G87" s="111">
        <v>0</v>
      </c>
      <c r="H87" s="112">
        <f t="shared" si="12"/>
        <v>0</v>
      </c>
    </row>
    <row r="88" spans="1:8" ht="115.5" hidden="1" thickBot="1" x14ac:dyDescent="0.25">
      <c r="A88" s="208">
        <v>25</v>
      </c>
      <c r="B88" s="162" t="s">
        <v>479</v>
      </c>
      <c r="C88" s="209">
        <f t="shared" ref="C88:H88" si="13">SUM(C89:C99)</f>
        <v>0</v>
      </c>
      <c r="D88" s="209">
        <f t="shared" si="13"/>
        <v>0</v>
      </c>
      <c r="E88" s="209">
        <f t="shared" si="13"/>
        <v>0</v>
      </c>
      <c r="F88" s="209">
        <f t="shared" si="13"/>
        <v>0</v>
      </c>
      <c r="G88" s="209">
        <f t="shared" si="13"/>
        <v>0</v>
      </c>
      <c r="H88" s="209">
        <f t="shared" si="13"/>
        <v>0</v>
      </c>
    </row>
    <row r="89" spans="1:8" ht="64.5" hidden="1" thickBot="1" x14ac:dyDescent="0.25">
      <c r="A89" s="76">
        <v>26</v>
      </c>
      <c r="B89" s="78" t="s">
        <v>467</v>
      </c>
      <c r="C89" s="111">
        <v>0</v>
      </c>
      <c r="D89" s="111">
        <v>0</v>
      </c>
      <c r="E89" s="112">
        <v>0</v>
      </c>
      <c r="F89" s="111">
        <v>0</v>
      </c>
      <c r="G89" s="111">
        <v>0</v>
      </c>
      <c r="H89" s="112">
        <f t="shared" ref="H89:H99" si="14">SUM(C89:G89)</f>
        <v>0</v>
      </c>
    </row>
    <row r="90" spans="1:8" ht="51.75" hidden="1" thickBot="1" x14ac:dyDescent="0.25">
      <c r="A90" s="76">
        <v>27</v>
      </c>
      <c r="B90" s="78" t="s">
        <v>468</v>
      </c>
      <c r="C90" s="111">
        <v>0</v>
      </c>
      <c r="D90" s="111">
        <v>0</v>
      </c>
      <c r="E90" s="112">
        <v>0</v>
      </c>
      <c r="F90" s="111">
        <v>0</v>
      </c>
      <c r="G90" s="111">
        <v>0</v>
      </c>
      <c r="H90" s="112">
        <f t="shared" si="14"/>
        <v>0</v>
      </c>
    </row>
    <row r="91" spans="1:8" ht="64.5" hidden="1" thickBot="1" x14ac:dyDescent="0.25">
      <c r="A91" s="76">
        <v>28</v>
      </c>
      <c r="B91" s="78" t="s">
        <v>469</v>
      </c>
      <c r="C91" s="111">
        <v>0</v>
      </c>
      <c r="D91" s="111">
        <v>0</v>
      </c>
      <c r="E91" s="112">
        <v>0</v>
      </c>
      <c r="F91" s="111">
        <v>0</v>
      </c>
      <c r="G91" s="111">
        <v>0</v>
      </c>
      <c r="H91" s="112">
        <f t="shared" si="14"/>
        <v>0</v>
      </c>
    </row>
    <row r="92" spans="1:8" ht="64.5" hidden="1" thickBot="1" x14ac:dyDescent="0.25">
      <c r="A92" s="76">
        <v>29</v>
      </c>
      <c r="B92" s="78" t="s">
        <v>470</v>
      </c>
      <c r="C92" s="111">
        <v>0</v>
      </c>
      <c r="D92" s="111">
        <v>0</v>
      </c>
      <c r="E92" s="112">
        <v>0</v>
      </c>
      <c r="F92" s="111">
        <v>0</v>
      </c>
      <c r="G92" s="111">
        <v>0</v>
      </c>
      <c r="H92" s="112">
        <f t="shared" si="14"/>
        <v>0</v>
      </c>
    </row>
    <row r="93" spans="1:8" ht="64.5" hidden="1" thickBot="1" x14ac:dyDescent="0.25">
      <c r="A93" s="76">
        <v>30</v>
      </c>
      <c r="B93" s="78" t="s">
        <v>471</v>
      </c>
      <c r="C93" s="111">
        <v>0</v>
      </c>
      <c r="D93" s="111">
        <v>0</v>
      </c>
      <c r="E93" s="112">
        <v>0</v>
      </c>
      <c r="F93" s="111">
        <v>0</v>
      </c>
      <c r="G93" s="111">
        <v>0</v>
      </c>
      <c r="H93" s="112">
        <f t="shared" si="14"/>
        <v>0</v>
      </c>
    </row>
    <row r="94" spans="1:8" ht="51.75" hidden="1" thickBot="1" x14ac:dyDescent="0.25">
      <c r="A94" s="76">
        <v>31</v>
      </c>
      <c r="B94" s="78" t="s">
        <v>472</v>
      </c>
      <c r="C94" s="111">
        <v>0</v>
      </c>
      <c r="D94" s="111">
        <v>0</v>
      </c>
      <c r="E94" s="112">
        <v>0</v>
      </c>
      <c r="F94" s="111">
        <v>0</v>
      </c>
      <c r="G94" s="111">
        <v>0</v>
      </c>
      <c r="H94" s="112">
        <f t="shared" si="14"/>
        <v>0</v>
      </c>
    </row>
    <row r="95" spans="1:8" ht="90" hidden="1" thickBot="1" x14ac:dyDescent="0.25">
      <c r="A95" s="76">
        <v>32</v>
      </c>
      <c r="B95" s="78" t="s">
        <v>473</v>
      </c>
      <c r="C95" s="111">
        <v>0</v>
      </c>
      <c r="D95" s="111">
        <v>0</v>
      </c>
      <c r="E95" s="112">
        <v>0</v>
      </c>
      <c r="F95" s="111">
        <v>0</v>
      </c>
      <c r="G95" s="111">
        <v>0</v>
      </c>
      <c r="H95" s="112">
        <f t="shared" si="14"/>
        <v>0</v>
      </c>
    </row>
    <row r="96" spans="1:8" ht="77.25" hidden="1" thickBot="1" x14ac:dyDescent="0.25">
      <c r="A96" s="76">
        <v>33</v>
      </c>
      <c r="B96" s="78" t="s">
        <v>474</v>
      </c>
      <c r="C96" s="111">
        <v>0</v>
      </c>
      <c r="D96" s="111">
        <v>0</v>
      </c>
      <c r="E96" s="112">
        <v>0</v>
      </c>
      <c r="F96" s="111">
        <v>0</v>
      </c>
      <c r="G96" s="111">
        <v>0</v>
      </c>
      <c r="H96" s="112">
        <f t="shared" si="14"/>
        <v>0</v>
      </c>
    </row>
    <row r="97" spans="1:8" ht="39" hidden="1" thickBot="1" x14ac:dyDescent="0.25">
      <c r="A97" s="76">
        <v>34</v>
      </c>
      <c r="B97" s="78" t="s">
        <v>475</v>
      </c>
      <c r="C97" s="111">
        <v>0</v>
      </c>
      <c r="D97" s="111">
        <v>0</v>
      </c>
      <c r="E97" s="112">
        <v>0</v>
      </c>
      <c r="F97" s="111">
        <v>0</v>
      </c>
      <c r="G97" s="111">
        <v>0</v>
      </c>
      <c r="H97" s="112">
        <f t="shared" si="14"/>
        <v>0</v>
      </c>
    </row>
    <row r="98" spans="1:8" ht="64.5" hidden="1" thickBot="1" x14ac:dyDescent="0.25">
      <c r="A98" s="76">
        <v>35</v>
      </c>
      <c r="B98" s="78" t="s">
        <v>476</v>
      </c>
      <c r="C98" s="111">
        <v>0</v>
      </c>
      <c r="D98" s="111">
        <v>0</v>
      </c>
      <c r="E98" s="112">
        <v>0</v>
      </c>
      <c r="F98" s="111">
        <v>0</v>
      </c>
      <c r="G98" s="111">
        <v>0</v>
      </c>
      <c r="H98" s="112">
        <f t="shared" si="14"/>
        <v>0</v>
      </c>
    </row>
    <row r="99" spans="1:8" ht="39" hidden="1" thickBot="1" x14ac:dyDescent="0.25">
      <c r="A99" s="76">
        <v>36</v>
      </c>
      <c r="B99" s="78" t="s">
        <v>478</v>
      </c>
      <c r="C99" s="111">
        <v>0</v>
      </c>
      <c r="D99" s="111">
        <v>0</v>
      </c>
      <c r="E99" s="112">
        <v>0</v>
      </c>
      <c r="F99" s="111">
        <v>0</v>
      </c>
      <c r="G99" s="111">
        <v>0</v>
      </c>
      <c r="H99" s="112">
        <f t="shared" si="14"/>
        <v>0</v>
      </c>
    </row>
    <row r="100" spans="1:8" ht="141" hidden="1" thickBot="1" x14ac:dyDescent="0.25">
      <c r="A100" s="208">
        <v>37</v>
      </c>
      <c r="B100" s="162" t="s">
        <v>480</v>
      </c>
      <c r="C100" s="209">
        <f t="shared" ref="C100:H100" si="15">SUM(C101:C111)</f>
        <v>0</v>
      </c>
      <c r="D100" s="209">
        <f t="shared" si="15"/>
        <v>0</v>
      </c>
      <c r="E100" s="209">
        <f t="shared" si="15"/>
        <v>0</v>
      </c>
      <c r="F100" s="209">
        <f t="shared" si="15"/>
        <v>0</v>
      </c>
      <c r="G100" s="209">
        <f t="shared" si="15"/>
        <v>0</v>
      </c>
      <c r="H100" s="209">
        <f t="shared" si="15"/>
        <v>0</v>
      </c>
    </row>
    <row r="101" spans="1:8" ht="64.5" hidden="1" thickBot="1" x14ac:dyDescent="0.25">
      <c r="A101" s="76">
        <v>38</v>
      </c>
      <c r="B101" s="78" t="s">
        <v>467</v>
      </c>
      <c r="C101" s="111">
        <v>0</v>
      </c>
      <c r="D101" s="111">
        <v>0</v>
      </c>
      <c r="E101" s="112">
        <v>0</v>
      </c>
      <c r="F101" s="111">
        <v>0</v>
      </c>
      <c r="G101" s="111">
        <v>0</v>
      </c>
      <c r="H101" s="112">
        <f t="shared" ref="H101:H111" si="16">SUM(C101:G101)</f>
        <v>0</v>
      </c>
    </row>
    <row r="102" spans="1:8" ht="51.75" hidden="1" thickBot="1" x14ac:dyDescent="0.25">
      <c r="A102" s="76">
        <v>39</v>
      </c>
      <c r="B102" s="78" t="s">
        <v>468</v>
      </c>
      <c r="C102" s="111">
        <v>0</v>
      </c>
      <c r="D102" s="111">
        <v>0</v>
      </c>
      <c r="E102" s="112">
        <v>0</v>
      </c>
      <c r="F102" s="111">
        <v>0</v>
      </c>
      <c r="G102" s="111">
        <v>0</v>
      </c>
      <c r="H102" s="112">
        <f t="shared" si="16"/>
        <v>0</v>
      </c>
    </row>
    <row r="103" spans="1:8" ht="64.5" hidden="1" thickBot="1" x14ac:dyDescent="0.25">
      <c r="A103" s="76">
        <v>40</v>
      </c>
      <c r="B103" s="78" t="s">
        <v>469</v>
      </c>
      <c r="C103" s="111">
        <v>0</v>
      </c>
      <c r="D103" s="111">
        <v>0</v>
      </c>
      <c r="E103" s="112">
        <v>0</v>
      </c>
      <c r="F103" s="111">
        <v>0</v>
      </c>
      <c r="G103" s="111">
        <v>0</v>
      </c>
      <c r="H103" s="112">
        <f t="shared" si="16"/>
        <v>0</v>
      </c>
    </row>
    <row r="104" spans="1:8" ht="64.5" hidden="1" thickBot="1" x14ac:dyDescent="0.25">
      <c r="A104" s="76">
        <v>41</v>
      </c>
      <c r="B104" s="78" t="s">
        <v>470</v>
      </c>
      <c r="C104" s="111">
        <v>0</v>
      </c>
      <c r="D104" s="111">
        <v>0</v>
      </c>
      <c r="E104" s="112">
        <v>0</v>
      </c>
      <c r="F104" s="111">
        <v>0</v>
      </c>
      <c r="G104" s="111">
        <v>0</v>
      </c>
      <c r="H104" s="112">
        <f t="shared" si="16"/>
        <v>0</v>
      </c>
    </row>
    <row r="105" spans="1:8" ht="64.5" hidden="1" thickBot="1" x14ac:dyDescent="0.25">
      <c r="A105" s="76">
        <v>42</v>
      </c>
      <c r="B105" s="78" t="s">
        <v>471</v>
      </c>
      <c r="C105" s="111">
        <v>0</v>
      </c>
      <c r="D105" s="111">
        <v>0</v>
      </c>
      <c r="E105" s="112">
        <v>0</v>
      </c>
      <c r="F105" s="111">
        <v>0</v>
      </c>
      <c r="G105" s="111">
        <v>0</v>
      </c>
      <c r="H105" s="112">
        <f t="shared" si="16"/>
        <v>0</v>
      </c>
    </row>
    <row r="106" spans="1:8" ht="51.75" hidden="1" thickBot="1" x14ac:dyDescent="0.25">
      <c r="A106" s="76">
        <v>43</v>
      </c>
      <c r="B106" s="78" t="s">
        <v>472</v>
      </c>
      <c r="C106" s="111">
        <v>0</v>
      </c>
      <c r="D106" s="111">
        <v>0</v>
      </c>
      <c r="E106" s="112">
        <v>0</v>
      </c>
      <c r="F106" s="111">
        <v>0</v>
      </c>
      <c r="G106" s="111">
        <v>0</v>
      </c>
      <c r="H106" s="112">
        <f t="shared" si="16"/>
        <v>0</v>
      </c>
    </row>
    <row r="107" spans="1:8" ht="90" hidden="1" thickBot="1" x14ac:dyDescent="0.25">
      <c r="A107" s="76">
        <v>44</v>
      </c>
      <c r="B107" s="78" t="s">
        <v>473</v>
      </c>
      <c r="C107" s="111">
        <v>0</v>
      </c>
      <c r="D107" s="111">
        <v>0</v>
      </c>
      <c r="E107" s="112">
        <v>0</v>
      </c>
      <c r="F107" s="111">
        <v>0</v>
      </c>
      <c r="G107" s="111">
        <v>0</v>
      </c>
      <c r="H107" s="112">
        <f t="shared" si="16"/>
        <v>0</v>
      </c>
    </row>
    <row r="108" spans="1:8" ht="77.25" hidden="1" thickBot="1" x14ac:dyDescent="0.25">
      <c r="A108" s="76">
        <v>45</v>
      </c>
      <c r="B108" s="78" t="s">
        <v>474</v>
      </c>
      <c r="C108" s="111">
        <v>0</v>
      </c>
      <c r="D108" s="111">
        <v>0</v>
      </c>
      <c r="E108" s="112">
        <v>0</v>
      </c>
      <c r="F108" s="111">
        <v>0</v>
      </c>
      <c r="G108" s="111">
        <v>0</v>
      </c>
      <c r="H108" s="112">
        <f t="shared" si="16"/>
        <v>0</v>
      </c>
    </row>
    <row r="109" spans="1:8" ht="39" hidden="1" thickBot="1" x14ac:dyDescent="0.25">
      <c r="A109" s="76">
        <v>46</v>
      </c>
      <c r="B109" s="78" t="s">
        <v>475</v>
      </c>
      <c r="C109" s="111">
        <v>0</v>
      </c>
      <c r="D109" s="111">
        <v>0</v>
      </c>
      <c r="E109" s="112">
        <v>0</v>
      </c>
      <c r="F109" s="111">
        <v>0</v>
      </c>
      <c r="G109" s="111">
        <v>0</v>
      </c>
      <c r="H109" s="112">
        <f t="shared" si="16"/>
        <v>0</v>
      </c>
    </row>
    <row r="110" spans="1:8" ht="64.5" hidden="1" thickBot="1" x14ac:dyDescent="0.25">
      <c r="A110" s="76">
        <v>47</v>
      </c>
      <c r="B110" s="78" t="s">
        <v>476</v>
      </c>
      <c r="C110" s="111">
        <v>0</v>
      </c>
      <c r="D110" s="111">
        <v>0</v>
      </c>
      <c r="E110" s="112">
        <v>0</v>
      </c>
      <c r="F110" s="111">
        <v>0</v>
      </c>
      <c r="G110" s="111">
        <v>0</v>
      </c>
      <c r="H110" s="112">
        <f t="shared" si="16"/>
        <v>0</v>
      </c>
    </row>
    <row r="111" spans="1:8" ht="39" hidden="1" thickBot="1" x14ac:dyDescent="0.25">
      <c r="A111" s="76">
        <v>48</v>
      </c>
      <c r="B111" s="78" t="s">
        <v>478</v>
      </c>
      <c r="C111" s="111">
        <v>0</v>
      </c>
      <c r="D111" s="111">
        <v>0</v>
      </c>
      <c r="E111" s="112">
        <v>0</v>
      </c>
      <c r="F111" s="111">
        <v>0</v>
      </c>
      <c r="G111" s="111">
        <v>0</v>
      </c>
      <c r="H111" s="112">
        <f t="shared" si="16"/>
        <v>0</v>
      </c>
    </row>
    <row r="112" spans="1:8" ht="13.5" thickBot="1" x14ac:dyDescent="0.25">
      <c r="A112" s="292">
        <v>49</v>
      </c>
      <c r="B112" s="306" t="s">
        <v>151</v>
      </c>
      <c r="C112" s="307">
        <f t="shared" ref="C112:H112" si="17">C100+C88+C76+C64</f>
        <v>29803952.640000001</v>
      </c>
      <c r="D112" s="307">
        <f t="shared" si="17"/>
        <v>0</v>
      </c>
      <c r="E112" s="307">
        <f t="shared" si="17"/>
        <v>0</v>
      </c>
      <c r="F112" s="307">
        <f t="shared" si="17"/>
        <v>0</v>
      </c>
      <c r="G112" s="307">
        <f t="shared" si="17"/>
        <v>0</v>
      </c>
      <c r="H112" s="307">
        <f t="shared" si="17"/>
        <v>29803952.640000001</v>
      </c>
    </row>
  </sheetData>
  <mergeCells count="6">
    <mergeCell ref="A59:H59"/>
    <mergeCell ref="A1:H1"/>
    <mergeCell ref="A2:H2"/>
    <mergeCell ref="A3:H3"/>
    <mergeCell ref="A4:H4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4"/>
  <sheetViews>
    <sheetView topLeftCell="A33" zoomScaleNormal="100" workbookViewId="0">
      <selection activeCell="F36" sqref="F36"/>
    </sheetView>
  </sheetViews>
  <sheetFormatPr defaultRowHeight="12.75" x14ac:dyDescent="0.2"/>
  <cols>
    <col min="1" max="1" width="9.140625" style="60"/>
    <col min="2" max="2" width="27" style="60" customWidth="1"/>
    <col min="3" max="3" width="15" style="60" customWidth="1"/>
    <col min="4" max="4" width="14.85546875" style="60" customWidth="1"/>
    <col min="5" max="9" width="13.7109375" style="60" customWidth="1"/>
    <col min="10" max="16384" width="9.140625" style="60"/>
  </cols>
  <sheetData>
    <row r="1" spans="1:8" ht="15.75" x14ac:dyDescent="0.2">
      <c r="A1" s="558" t="s">
        <v>140</v>
      </c>
      <c r="B1" s="558"/>
      <c r="C1" s="558"/>
      <c r="D1" s="558"/>
      <c r="E1" s="558"/>
      <c r="F1" s="558"/>
      <c r="G1" s="558"/>
      <c r="H1" s="558"/>
    </row>
    <row r="2" spans="1:8" ht="15.75" x14ac:dyDescent="0.2">
      <c r="A2" s="559" t="s">
        <v>141</v>
      </c>
      <c r="B2" s="559"/>
      <c r="C2" s="559"/>
      <c r="D2" s="559"/>
      <c r="E2" s="559"/>
      <c r="F2" s="559"/>
      <c r="G2" s="559"/>
      <c r="H2" s="559"/>
    </row>
    <row r="3" spans="1:8" ht="15.75" x14ac:dyDescent="0.2">
      <c r="A3" s="559" t="str">
        <f>'52.4'!A3:H3</f>
        <v>по состоянию на 30.06.2025</v>
      </c>
      <c r="B3" s="559"/>
      <c r="C3" s="559"/>
      <c r="D3" s="559"/>
      <c r="E3" s="559"/>
      <c r="F3" s="559"/>
      <c r="G3" s="559"/>
      <c r="H3" s="559"/>
    </row>
    <row r="4" spans="1:8" x14ac:dyDescent="0.2">
      <c r="A4" s="618" t="s">
        <v>1014</v>
      </c>
      <c r="B4" s="618"/>
      <c r="C4" s="618"/>
      <c r="D4" s="618"/>
      <c r="E4" s="618"/>
      <c r="F4" s="618"/>
      <c r="G4" s="618"/>
      <c r="H4" s="618"/>
    </row>
    <row r="5" spans="1:8" ht="26.25" customHeight="1" x14ac:dyDescent="0.2">
      <c r="A5" s="606" t="s">
        <v>1152</v>
      </c>
      <c r="B5" s="606"/>
      <c r="C5" s="606"/>
      <c r="D5" s="606"/>
      <c r="E5" s="606"/>
      <c r="F5" s="606"/>
      <c r="G5" s="606"/>
      <c r="H5" s="606"/>
    </row>
    <row r="6" spans="1:8" ht="13.5" thickBot="1" x14ac:dyDescent="0.25">
      <c r="H6" s="74" t="s">
        <v>489</v>
      </c>
    </row>
    <row r="7" spans="1:8" ht="51.75" thickBot="1" x14ac:dyDescent="0.25">
      <c r="A7" s="290" t="s">
        <v>1</v>
      </c>
      <c r="B7" s="291" t="s">
        <v>3</v>
      </c>
      <c r="C7" s="290" t="s">
        <v>463</v>
      </c>
      <c r="D7" s="290" t="s">
        <v>622</v>
      </c>
      <c r="E7" s="290" t="s">
        <v>623</v>
      </c>
      <c r="F7" s="290" t="s">
        <v>464</v>
      </c>
      <c r="G7" s="290" t="s">
        <v>624</v>
      </c>
      <c r="H7" s="291" t="s">
        <v>465</v>
      </c>
    </row>
    <row r="8" spans="1:8" ht="13.5" thickBot="1" x14ac:dyDescent="0.25">
      <c r="A8" s="213">
        <v>1</v>
      </c>
      <c r="B8" s="289">
        <v>2</v>
      </c>
      <c r="C8" s="289">
        <v>3</v>
      </c>
      <c r="D8" s="289">
        <v>4</v>
      </c>
      <c r="E8" s="289">
        <v>5</v>
      </c>
      <c r="F8" s="289">
        <v>6</v>
      </c>
      <c r="G8" s="289">
        <v>7</v>
      </c>
      <c r="H8" s="289">
        <v>8</v>
      </c>
    </row>
    <row r="9" spans="1:8" ht="90" thickBot="1" x14ac:dyDescent="0.25">
      <c r="A9" s="208">
        <v>1</v>
      </c>
      <c r="B9" s="162" t="s">
        <v>466</v>
      </c>
      <c r="C9" s="209">
        <f t="shared" ref="C9:H9" si="0">SUM(C10:C14)</f>
        <v>649090.26000000071</v>
      </c>
      <c r="D9" s="209">
        <f t="shared" si="0"/>
        <v>300273.98</v>
      </c>
      <c r="E9" s="209">
        <f t="shared" si="0"/>
        <v>450692.85</v>
      </c>
      <c r="F9" s="209">
        <f t="shared" si="0"/>
        <v>2161256.86</v>
      </c>
      <c r="G9" s="209">
        <f t="shared" si="0"/>
        <v>3374153.86</v>
      </c>
      <c r="H9" s="209">
        <f t="shared" si="0"/>
        <v>6935467.8100000005</v>
      </c>
    </row>
    <row r="10" spans="1:8" ht="26.25" thickBot="1" x14ac:dyDescent="0.25">
      <c r="A10" s="76">
        <f t="shared" ref="A10:A33" si="1">A9+1</f>
        <v>2</v>
      </c>
      <c r="B10" s="78" t="s">
        <v>490</v>
      </c>
      <c r="C10" s="111">
        <f>'12.1'!C11-D10-E10-F10-G10</f>
        <v>649090.26000000071</v>
      </c>
      <c r="D10" s="111">
        <v>300273.98</v>
      </c>
      <c r="E10" s="112">
        <v>450692.85</v>
      </c>
      <c r="F10" s="111">
        <v>2161256.86</v>
      </c>
      <c r="G10" s="111">
        <v>3374153.86</v>
      </c>
      <c r="H10" s="112">
        <f>SUM(C10:G10)</f>
        <v>6935467.8100000005</v>
      </c>
    </row>
    <row r="11" spans="1:8" ht="26.25" hidden="1" thickBot="1" x14ac:dyDescent="0.25">
      <c r="A11" s="76">
        <f t="shared" si="1"/>
        <v>3</v>
      </c>
      <c r="B11" s="78" t="s">
        <v>491</v>
      </c>
      <c r="C11" s="111">
        <v>0</v>
      </c>
      <c r="D11" s="111">
        <v>0</v>
      </c>
      <c r="E11" s="112">
        <v>0</v>
      </c>
      <c r="F11" s="111">
        <v>0</v>
      </c>
      <c r="G11" s="111">
        <v>0</v>
      </c>
      <c r="H11" s="112">
        <f>SUM(C11:G11)</f>
        <v>0</v>
      </c>
    </row>
    <row r="12" spans="1:8" ht="64.5" hidden="1" thickBot="1" x14ac:dyDescent="0.25">
      <c r="A12" s="76">
        <f t="shared" si="1"/>
        <v>4</v>
      </c>
      <c r="B12" s="78" t="s">
        <v>492</v>
      </c>
      <c r="C12" s="111">
        <v>0</v>
      </c>
      <c r="D12" s="111">
        <v>0</v>
      </c>
      <c r="E12" s="112">
        <v>0</v>
      </c>
      <c r="F12" s="111">
        <v>0</v>
      </c>
      <c r="G12" s="111">
        <v>0</v>
      </c>
      <c r="H12" s="112">
        <f>SUM(C12:G12)</f>
        <v>0</v>
      </c>
    </row>
    <row r="13" spans="1:8" ht="26.25" hidden="1" thickBot="1" x14ac:dyDescent="0.25">
      <c r="A13" s="76">
        <f t="shared" si="1"/>
        <v>5</v>
      </c>
      <c r="B13" s="78" t="s">
        <v>493</v>
      </c>
      <c r="C13" s="111">
        <v>0</v>
      </c>
      <c r="D13" s="111">
        <v>0</v>
      </c>
      <c r="E13" s="112">
        <v>0</v>
      </c>
      <c r="F13" s="111">
        <v>0</v>
      </c>
      <c r="G13" s="111">
        <v>0</v>
      </c>
      <c r="H13" s="112">
        <f>SUM(C13:G13)</f>
        <v>0</v>
      </c>
    </row>
    <row r="14" spans="1:8" ht="26.25" hidden="1" thickBot="1" x14ac:dyDescent="0.25">
      <c r="A14" s="76">
        <f t="shared" si="1"/>
        <v>6</v>
      </c>
      <c r="B14" s="78" t="s">
        <v>494</v>
      </c>
      <c r="C14" s="111">
        <f>'12.1'!C15-'52.6'!D14-'52.6'!E14-'52.6'!F14-'52.6'!G14</f>
        <v>0</v>
      </c>
      <c r="D14" s="111">
        <v>0</v>
      </c>
      <c r="E14" s="111">
        <v>0</v>
      </c>
      <c r="F14" s="111">
        <v>0</v>
      </c>
      <c r="G14" s="111">
        <v>0</v>
      </c>
      <c r="H14" s="111">
        <f>SUM(C14:G14)</f>
        <v>0</v>
      </c>
    </row>
    <row r="15" spans="1:8" ht="153.75" hidden="1" thickBot="1" x14ac:dyDescent="0.25">
      <c r="A15" s="208">
        <f t="shared" si="1"/>
        <v>7</v>
      </c>
      <c r="B15" s="162" t="s">
        <v>477</v>
      </c>
      <c r="C15" s="209">
        <f t="shared" ref="C15:H15" si="2">SUM(C16:C20)</f>
        <v>0</v>
      </c>
      <c r="D15" s="209">
        <f t="shared" si="2"/>
        <v>0</v>
      </c>
      <c r="E15" s="209">
        <f t="shared" si="2"/>
        <v>0</v>
      </c>
      <c r="F15" s="209">
        <f t="shared" si="2"/>
        <v>0</v>
      </c>
      <c r="G15" s="209">
        <f t="shared" si="2"/>
        <v>0</v>
      </c>
      <c r="H15" s="209">
        <f t="shared" si="2"/>
        <v>0</v>
      </c>
    </row>
    <row r="16" spans="1:8" ht="26.25" hidden="1" thickBot="1" x14ac:dyDescent="0.25">
      <c r="A16" s="76">
        <f t="shared" si="1"/>
        <v>8</v>
      </c>
      <c r="B16" s="78" t="s">
        <v>490</v>
      </c>
      <c r="C16" s="111">
        <v>0</v>
      </c>
      <c r="D16" s="111">
        <v>0</v>
      </c>
      <c r="E16" s="112">
        <v>0</v>
      </c>
      <c r="F16" s="111">
        <v>0</v>
      </c>
      <c r="G16" s="111">
        <v>0</v>
      </c>
      <c r="H16" s="112">
        <f>SUM(C16:G16)</f>
        <v>0</v>
      </c>
    </row>
    <row r="17" spans="1:8" ht="26.25" hidden="1" thickBot="1" x14ac:dyDescent="0.25">
      <c r="A17" s="76">
        <f t="shared" si="1"/>
        <v>9</v>
      </c>
      <c r="B17" s="78" t="s">
        <v>491</v>
      </c>
      <c r="C17" s="111">
        <v>0</v>
      </c>
      <c r="D17" s="111">
        <v>0</v>
      </c>
      <c r="E17" s="112">
        <v>0</v>
      </c>
      <c r="F17" s="111">
        <v>0</v>
      </c>
      <c r="G17" s="111">
        <v>0</v>
      </c>
      <c r="H17" s="112">
        <f>SUM(C17:G17)</f>
        <v>0</v>
      </c>
    </row>
    <row r="18" spans="1:8" ht="64.5" hidden="1" thickBot="1" x14ac:dyDescent="0.25">
      <c r="A18" s="76">
        <f t="shared" si="1"/>
        <v>10</v>
      </c>
      <c r="B18" s="78" t="s">
        <v>492</v>
      </c>
      <c r="C18" s="111">
        <v>0</v>
      </c>
      <c r="D18" s="111">
        <v>0</v>
      </c>
      <c r="E18" s="112">
        <v>0</v>
      </c>
      <c r="F18" s="111">
        <v>0</v>
      </c>
      <c r="G18" s="111">
        <v>0</v>
      </c>
      <c r="H18" s="112">
        <f>SUM(C18:G18)</f>
        <v>0</v>
      </c>
    </row>
    <row r="19" spans="1:8" ht="26.25" hidden="1" thickBot="1" x14ac:dyDescent="0.25">
      <c r="A19" s="76">
        <f t="shared" si="1"/>
        <v>11</v>
      </c>
      <c r="B19" s="78" t="s">
        <v>493</v>
      </c>
      <c r="C19" s="111">
        <v>0</v>
      </c>
      <c r="D19" s="111">
        <v>0</v>
      </c>
      <c r="E19" s="112">
        <v>0</v>
      </c>
      <c r="F19" s="111">
        <v>0</v>
      </c>
      <c r="G19" s="111">
        <v>0</v>
      </c>
      <c r="H19" s="112">
        <f>SUM(C19:G19)</f>
        <v>0</v>
      </c>
    </row>
    <row r="20" spans="1:8" ht="26.25" hidden="1" thickBot="1" x14ac:dyDescent="0.25">
      <c r="A20" s="76">
        <f t="shared" si="1"/>
        <v>12</v>
      </c>
      <c r="B20" s="78" t="s">
        <v>494</v>
      </c>
      <c r="C20" s="111">
        <v>0</v>
      </c>
      <c r="D20" s="111">
        <v>0</v>
      </c>
      <c r="E20" s="112">
        <v>0</v>
      </c>
      <c r="F20" s="111">
        <v>0</v>
      </c>
      <c r="G20" s="111">
        <v>0</v>
      </c>
      <c r="H20" s="112">
        <f>SUM(C20:G20)</f>
        <v>0</v>
      </c>
    </row>
    <row r="21" spans="1:8" ht="115.5" hidden="1" thickBot="1" x14ac:dyDescent="0.25">
      <c r="A21" s="208">
        <f t="shared" si="1"/>
        <v>13</v>
      </c>
      <c r="B21" s="162" t="s">
        <v>479</v>
      </c>
      <c r="C21" s="209">
        <f t="shared" ref="C21:H21" si="3">SUM(C22:C26)</f>
        <v>0</v>
      </c>
      <c r="D21" s="209">
        <f t="shared" si="3"/>
        <v>0</v>
      </c>
      <c r="E21" s="209">
        <f t="shared" si="3"/>
        <v>0</v>
      </c>
      <c r="F21" s="209">
        <f t="shared" si="3"/>
        <v>0</v>
      </c>
      <c r="G21" s="209">
        <f t="shared" si="3"/>
        <v>0</v>
      </c>
      <c r="H21" s="209">
        <f t="shared" si="3"/>
        <v>0</v>
      </c>
    </row>
    <row r="22" spans="1:8" ht="26.25" hidden="1" thickBot="1" x14ac:dyDescent="0.25">
      <c r="A22" s="76">
        <f t="shared" si="1"/>
        <v>14</v>
      </c>
      <c r="B22" s="78" t="s">
        <v>490</v>
      </c>
      <c r="C22" s="111">
        <v>0</v>
      </c>
      <c r="D22" s="111">
        <v>0</v>
      </c>
      <c r="E22" s="112">
        <v>0</v>
      </c>
      <c r="F22" s="111">
        <v>0</v>
      </c>
      <c r="G22" s="111">
        <v>0</v>
      </c>
      <c r="H22" s="112">
        <f>SUM(C22:G22)</f>
        <v>0</v>
      </c>
    </row>
    <row r="23" spans="1:8" ht="26.25" hidden="1" thickBot="1" x14ac:dyDescent="0.25">
      <c r="A23" s="76">
        <f t="shared" si="1"/>
        <v>15</v>
      </c>
      <c r="B23" s="78" t="s">
        <v>491</v>
      </c>
      <c r="C23" s="111">
        <v>0</v>
      </c>
      <c r="D23" s="111">
        <v>0</v>
      </c>
      <c r="E23" s="112">
        <v>0</v>
      </c>
      <c r="F23" s="111">
        <v>0</v>
      </c>
      <c r="G23" s="111">
        <v>0</v>
      </c>
      <c r="H23" s="112">
        <f>SUM(C23:G23)</f>
        <v>0</v>
      </c>
    </row>
    <row r="24" spans="1:8" ht="64.5" hidden="1" thickBot="1" x14ac:dyDescent="0.25">
      <c r="A24" s="76">
        <f t="shared" si="1"/>
        <v>16</v>
      </c>
      <c r="B24" s="78" t="s">
        <v>492</v>
      </c>
      <c r="C24" s="111">
        <v>0</v>
      </c>
      <c r="D24" s="111">
        <v>0</v>
      </c>
      <c r="E24" s="112">
        <v>0</v>
      </c>
      <c r="F24" s="111">
        <v>0</v>
      </c>
      <c r="G24" s="111">
        <v>0</v>
      </c>
      <c r="H24" s="112">
        <f>SUM(C24:G24)</f>
        <v>0</v>
      </c>
    </row>
    <row r="25" spans="1:8" ht="26.25" hidden="1" thickBot="1" x14ac:dyDescent="0.25">
      <c r="A25" s="76">
        <f t="shared" si="1"/>
        <v>17</v>
      </c>
      <c r="B25" s="78" t="s">
        <v>493</v>
      </c>
      <c r="C25" s="111">
        <v>0</v>
      </c>
      <c r="D25" s="111">
        <v>0</v>
      </c>
      <c r="E25" s="112">
        <v>0</v>
      </c>
      <c r="F25" s="111">
        <v>0</v>
      </c>
      <c r="G25" s="111">
        <v>0</v>
      </c>
      <c r="H25" s="112">
        <f>SUM(C25:G25)</f>
        <v>0</v>
      </c>
    </row>
    <row r="26" spans="1:8" ht="26.25" hidden="1" thickBot="1" x14ac:dyDescent="0.25">
      <c r="A26" s="76">
        <f t="shared" si="1"/>
        <v>18</v>
      </c>
      <c r="B26" s="78" t="s">
        <v>494</v>
      </c>
      <c r="C26" s="111">
        <v>0</v>
      </c>
      <c r="D26" s="111">
        <v>0</v>
      </c>
      <c r="E26" s="112">
        <v>0</v>
      </c>
      <c r="F26" s="111">
        <v>0</v>
      </c>
      <c r="G26" s="111">
        <v>0</v>
      </c>
      <c r="H26" s="112">
        <f>SUM(C26:G26)</f>
        <v>0</v>
      </c>
    </row>
    <row r="27" spans="1:8" ht="141" hidden="1" thickBot="1" x14ac:dyDescent="0.25">
      <c r="A27" s="208">
        <f t="shared" si="1"/>
        <v>19</v>
      </c>
      <c r="B27" s="162" t="s">
        <v>480</v>
      </c>
      <c r="C27" s="209">
        <f t="shared" ref="C27:H27" si="4">SUM(C28:C32)</f>
        <v>0</v>
      </c>
      <c r="D27" s="209">
        <f t="shared" si="4"/>
        <v>0</v>
      </c>
      <c r="E27" s="209">
        <f t="shared" si="4"/>
        <v>0</v>
      </c>
      <c r="F27" s="209">
        <f t="shared" si="4"/>
        <v>0</v>
      </c>
      <c r="G27" s="209">
        <f t="shared" si="4"/>
        <v>0</v>
      </c>
      <c r="H27" s="209">
        <f t="shared" si="4"/>
        <v>0</v>
      </c>
    </row>
    <row r="28" spans="1:8" ht="26.25" hidden="1" thickBot="1" x14ac:dyDescent="0.25">
      <c r="A28" s="76">
        <f t="shared" si="1"/>
        <v>20</v>
      </c>
      <c r="B28" s="78" t="s">
        <v>490</v>
      </c>
      <c r="C28" s="111">
        <v>0</v>
      </c>
      <c r="D28" s="111">
        <v>0</v>
      </c>
      <c r="E28" s="112">
        <v>0</v>
      </c>
      <c r="F28" s="111">
        <v>0</v>
      </c>
      <c r="G28" s="111">
        <v>0</v>
      </c>
      <c r="H28" s="112">
        <f>SUM(C28:G28)</f>
        <v>0</v>
      </c>
    </row>
    <row r="29" spans="1:8" ht="26.25" hidden="1" thickBot="1" x14ac:dyDescent="0.25">
      <c r="A29" s="76">
        <f t="shared" si="1"/>
        <v>21</v>
      </c>
      <c r="B29" s="78" t="s">
        <v>491</v>
      </c>
      <c r="C29" s="111">
        <v>0</v>
      </c>
      <c r="D29" s="111">
        <v>0</v>
      </c>
      <c r="E29" s="112">
        <v>0</v>
      </c>
      <c r="F29" s="111">
        <v>0</v>
      </c>
      <c r="G29" s="111">
        <v>0</v>
      </c>
      <c r="H29" s="112">
        <f>SUM(C29:G29)</f>
        <v>0</v>
      </c>
    </row>
    <row r="30" spans="1:8" ht="64.5" hidden="1" thickBot="1" x14ac:dyDescent="0.25">
      <c r="A30" s="76">
        <f t="shared" si="1"/>
        <v>22</v>
      </c>
      <c r="B30" s="78" t="s">
        <v>492</v>
      </c>
      <c r="C30" s="111">
        <v>0</v>
      </c>
      <c r="D30" s="111">
        <v>0</v>
      </c>
      <c r="E30" s="112">
        <v>0</v>
      </c>
      <c r="F30" s="111">
        <v>0</v>
      </c>
      <c r="G30" s="111">
        <v>0</v>
      </c>
      <c r="H30" s="112">
        <f>SUM(C30:G30)</f>
        <v>0</v>
      </c>
    </row>
    <row r="31" spans="1:8" ht="26.25" hidden="1" thickBot="1" x14ac:dyDescent="0.25">
      <c r="A31" s="76">
        <f t="shared" si="1"/>
        <v>23</v>
      </c>
      <c r="B31" s="78" t="s">
        <v>493</v>
      </c>
      <c r="C31" s="111">
        <v>0</v>
      </c>
      <c r="D31" s="111">
        <v>0</v>
      </c>
      <c r="E31" s="112">
        <v>0</v>
      </c>
      <c r="F31" s="111">
        <v>0</v>
      </c>
      <c r="G31" s="111">
        <v>0</v>
      </c>
      <c r="H31" s="112">
        <f>SUM(C31:G31)</f>
        <v>0</v>
      </c>
    </row>
    <row r="32" spans="1:8" ht="26.25" hidden="1" thickBot="1" x14ac:dyDescent="0.25">
      <c r="A32" s="76">
        <f t="shared" si="1"/>
        <v>24</v>
      </c>
      <c r="B32" s="78" t="s">
        <v>494</v>
      </c>
      <c r="C32" s="111">
        <v>0</v>
      </c>
      <c r="D32" s="111">
        <v>0</v>
      </c>
      <c r="E32" s="112">
        <v>0</v>
      </c>
      <c r="F32" s="111">
        <v>0</v>
      </c>
      <c r="G32" s="111">
        <v>0</v>
      </c>
      <c r="H32" s="112">
        <f>SUM(C32:G32)</f>
        <v>0</v>
      </c>
    </row>
    <row r="33" spans="1:8" ht="13.5" thickBot="1" x14ac:dyDescent="0.25">
      <c r="A33" s="292">
        <f t="shared" si="1"/>
        <v>25</v>
      </c>
      <c r="B33" s="306" t="s">
        <v>151</v>
      </c>
      <c r="C33" s="307">
        <f t="shared" ref="C33:H33" si="5">C27+C21+C15+C9</f>
        <v>649090.26000000071</v>
      </c>
      <c r="D33" s="307">
        <f t="shared" si="5"/>
        <v>300273.98</v>
      </c>
      <c r="E33" s="307">
        <f t="shared" si="5"/>
        <v>450692.85</v>
      </c>
      <c r="F33" s="307">
        <f t="shared" si="5"/>
        <v>2161256.86</v>
      </c>
      <c r="G33" s="307">
        <f t="shared" si="5"/>
        <v>3374153.86</v>
      </c>
      <c r="H33" s="307">
        <f t="shared" si="5"/>
        <v>6935467.8100000005</v>
      </c>
    </row>
    <row r="34" spans="1:8" x14ac:dyDescent="0.2">
      <c r="A34" s="115"/>
    </row>
    <row r="35" spans="1:8" ht="26.25" customHeight="1" x14ac:dyDescent="0.2">
      <c r="A35" s="606" t="s">
        <v>495</v>
      </c>
      <c r="B35" s="606"/>
      <c r="C35" s="606"/>
      <c r="D35" s="606"/>
      <c r="E35" s="606"/>
      <c r="F35" s="606"/>
      <c r="G35" s="606"/>
      <c r="H35" s="606"/>
    </row>
    <row r="36" spans="1:8" x14ac:dyDescent="0.2">
      <c r="A36" s="210"/>
      <c r="B36" s="210"/>
      <c r="C36" s="210"/>
      <c r="D36" s="210"/>
    </row>
    <row r="37" spans="1:8" ht="13.5" thickBot="1" x14ac:dyDescent="0.25">
      <c r="H37" s="74" t="s">
        <v>489</v>
      </c>
    </row>
    <row r="38" spans="1:8" ht="51.75" thickBot="1" x14ac:dyDescent="0.25">
      <c r="A38" s="290" t="s">
        <v>1</v>
      </c>
      <c r="B38" s="291" t="s">
        <v>3</v>
      </c>
      <c r="C38" s="290" t="s">
        <v>463</v>
      </c>
      <c r="D38" s="290" t="s">
        <v>622</v>
      </c>
      <c r="E38" s="290" t="s">
        <v>623</v>
      </c>
      <c r="F38" s="290" t="s">
        <v>464</v>
      </c>
      <c r="G38" s="290" t="s">
        <v>624</v>
      </c>
      <c r="H38" s="291" t="s">
        <v>465</v>
      </c>
    </row>
    <row r="39" spans="1:8" ht="13.5" thickBot="1" x14ac:dyDescent="0.25">
      <c r="A39" s="213">
        <v>1</v>
      </c>
      <c r="B39" s="289">
        <v>2</v>
      </c>
      <c r="C39" s="289">
        <v>3</v>
      </c>
      <c r="D39" s="289">
        <v>4</v>
      </c>
      <c r="E39" s="289">
        <v>5</v>
      </c>
      <c r="F39" s="289">
        <v>6</v>
      </c>
      <c r="G39" s="289">
        <v>7</v>
      </c>
      <c r="H39" s="289">
        <v>8</v>
      </c>
    </row>
    <row r="40" spans="1:8" ht="90" thickBot="1" x14ac:dyDescent="0.25">
      <c r="A40" s="208">
        <v>1</v>
      </c>
      <c r="B40" s="162" t="s">
        <v>466</v>
      </c>
      <c r="C40" s="209">
        <f t="shared" ref="C40:H40" si="6">SUM(C41:C45)</f>
        <v>833565.12</v>
      </c>
      <c r="D40" s="209">
        <f t="shared" si="6"/>
        <v>755519.1399999999</v>
      </c>
      <c r="E40" s="209">
        <f t="shared" si="6"/>
        <v>1254918.04</v>
      </c>
      <c r="F40" s="209">
        <f t="shared" si="6"/>
        <v>2628491.7799999998</v>
      </c>
      <c r="G40" s="209">
        <f t="shared" si="6"/>
        <v>1425000</v>
      </c>
      <c r="H40" s="209">
        <f t="shared" si="6"/>
        <v>6897494.0800000001</v>
      </c>
    </row>
    <row r="41" spans="1:8" ht="26.25" thickBot="1" x14ac:dyDescent="0.25">
      <c r="A41" s="76">
        <f t="shared" ref="A41:A64" si="7">A40+1</f>
        <v>2</v>
      </c>
      <c r="B41" s="78" t="s">
        <v>490</v>
      </c>
      <c r="C41" s="111">
        <v>833565.12</v>
      </c>
      <c r="D41" s="111">
        <v>755519.1399999999</v>
      </c>
      <c r="E41" s="111">
        <v>1254918.04</v>
      </c>
      <c r="F41" s="111">
        <v>2628491.7799999998</v>
      </c>
      <c r="G41" s="111">
        <v>1425000</v>
      </c>
      <c r="H41" s="112">
        <f>SUM(C41:G41)</f>
        <v>6897494.0800000001</v>
      </c>
    </row>
    <row r="42" spans="1:8" ht="26.25" hidden="1" thickBot="1" x14ac:dyDescent="0.25">
      <c r="A42" s="76">
        <f t="shared" si="7"/>
        <v>3</v>
      </c>
      <c r="B42" s="78" t="s">
        <v>491</v>
      </c>
      <c r="C42" s="111">
        <v>0</v>
      </c>
      <c r="D42" s="111">
        <v>0</v>
      </c>
      <c r="E42" s="112">
        <v>0</v>
      </c>
      <c r="F42" s="111">
        <v>0</v>
      </c>
      <c r="G42" s="111">
        <v>0</v>
      </c>
      <c r="H42" s="112">
        <f>SUM(C42:G42)</f>
        <v>0</v>
      </c>
    </row>
    <row r="43" spans="1:8" ht="64.5" hidden="1" thickBot="1" x14ac:dyDescent="0.25">
      <c r="A43" s="76">
        <f t="shared" si="7"/>
        <v>4</v>
      </c>
      <c r="B43" s="78" t="s">
        <v>492</v>
      </c>
      <c r="C43" s="111">
        <v>0</v>
      </c>
      <c r="D43" s="111">
        <v>0</v>
      </c>
      <c r="E43" s="112">
        <v>0</v>
      </c>
      <c r="F43" s="111">
        <v>0</v>
      </c>
      <c r="G43" s="111">
        <v>0</v>
      </c>
      <c r="H43" s="112">
        <f>SUM(C43:G43)</f>
        <v>0</v>
      </c>
    </row>
    <row r="44" spans="1:8" ht="26.25" hidden="1" thickBot="1" x14ac:dyDescent="0.25">
      <c r="A44" s="76">
        <f t="shared" si="7"/>
        <v>5</v>
      </c>
      <c r="B44" s="78" t="s">
        <v>493</v>
      </c>
      <c r="C44" s="111">
        <v>0</v>
      </c>
      <c r="D44" s="111">
        <v>0</v>
      </c>
      <c r="E44" s="112">
        <v>0</v>
      </c>
      <c r="F44" s="111">
        <v>0</v>
      </c>
      <c r="G44" s="111">
        <v>0</v>
      </c>
      <c r="H44" s="112">
        <f>SUM(C44:G44)</f>
        <v>0</v>
      </c>
    </row>
    <row r="45" spans="1:8" ht="26.25" hidden="1" thickBot="1" x14ac:dyDescent="0.25">
      <c r="A45" s="76">
        <f t="shared" si="7"/>
        <v>6</v>
      </c>
      <c r="B45" s="78" t="s">
        <v>494</v>
      </c>
      <c r="C45" s="111">
        <v>0</v>
      </c>
      <c r="D45" s="111">
        <v>0</v>
      </c>
      <c r="E45" s="112">
        <v>0</v>
      </c>
      <c r="F45" s="111">
        <v>0</v>
      </c>
      <c r="G45" s="111">
        <v>0</v>
      </c>
      <c r="H45" s="111">
        <f>SUM(C45:G45)</f>
        <v>0</v>
      </c>
    </row>
    <row r="46" spans="1:8" ht="153.75" hidden="1" thickBot="1" x14ac:dyDescent="0.25">
      <c r="A46" s="208">
        <f t="shared" si="7"/>
        <v>7</v>
      </c>
      <c r="B46" s="162" t="s">
        <v>477</v>
      </c>
      <c r="C46" s="209">
        <f t="shared" ref="C46:H46" si="8">SUM(C47:C51)</f>
        <v>0</v>
      </c>
      <c r="D46" s="209">
        <f t="shared" si="8"/>
        <v>0</v>
      </c>
      <c r="E46" s="209">
        <f t="shared" si="8"/>
        <v>0</v>
      </c>
      <c r="F46" s="209">
        <f t="shared" si="8"/>
        <v>0</v>
      </c>
      <c r="G46" s="209">
        <f t="shared" si="8"/>
        <v>0</v>
      </c>
      <c r="H46" s="209">
        <f t="shared" si="8"/>
        <v>0</v>
      </c>
    </row>
    <row r="47" spans="1:8" ht="26.25" hidden="1" thickBot="1" x14ac:dyDescent="0.25">
      <c r="A47" s="76">
        <f t="shared" si="7"/>
        <v>8</v>
      </c>
      <c r="B47" s="78" t="s">
        <v>490</v>
      </c>
      <c r="C47" s="111">
        <v>0</v>
      </c>
      <c r="D47" s="111">
        <v>0</v>
      </c>
      <c r="E47" s="112">
        <v>0</v>
      </c>
      <c r="F47" s="111">
        <v>0</v>
      </c>
      <c r="G47" s="111">
        <v>0</v>
      </c>
      <c r="H47" s="112">
        <f>SUM(C47:G47)</f>
        <v>0</v>
      </c>
    </row>
    <row r="48" spans="1:8" ht="26.25" hidden="1" thickBot="1" x14ac:dyDescent="0.25">
      <c r="A48" s="76">
        <f t="shared" si="7"/>
        <v>9</v>
      </c>
      <c r="B48" s="78" t="s">
        <v>491</v>
      </c>
      <c r="C48" s="111">
        <v>0</v>
      </c>
      <c r="D48" s="111">
        <v>0</v>
      </c>
      <c r="E48" s="112">
        <v>0</v>
      </c>
      <c r="F48" s="111">
        <v>0</v>
      </c>
      <c r="G48" s="111">
        <v>0</v>
      </c>
      <c r="H48" s="112">
        <f>SUM(C48:G48)</f>
        <v>0</v>
      </c>
    </row>
    <row r="49" spans="1:8" ht="64.5" hidden="1" thickBot="1" x14ac:dyDescent="0.25">
      <c r="A49" s="76">
        <f t="shared" si="7"/>
        <v>10</v>
      </c>
      <c r="B49" s="78" t="s">
        <v>492</v>
      </c>
      <c r="C49" s="111">
        <v>0</v>
      </c>
      <c r="D49" s="111">
        <v>0</v>
      </c>
      <c r="E49" s="112">
        <v>0</v>
      </c>
      <c r="F49" s="111">
        <v>0</v>
      </c>
      <c r="G49" s="111">
        <v>0</v>
      </c>
      <c r="H49" s="112">
        <f>SUM(C49:G49)</f>
        <v>0</v>
      </c>
    </row>
    <row r="50" spans="1:8" ht="26.25" hidden="1" thickBot="1" x14ac:dyDescent="0.25">
      <c r="A50" s="76">
        <f t="shared" si="7"/>
        <v>11</v>
      </c>
      <c r="B50" s="78" t="s">
        <v>493</v>
      </c>
      <c r="C50" s="111">
        <v>0</v>
      </c>
      <c r="D50" s="111">
        <v>0</v>
      </c>
      <c r="E50" s="112">
        <v>0</v>
      </c>
      <c r="F50" s="111">
        <v>0</v>
      </c>
      <c r="G50" s="111">
        <v>0</v>
      </c>
      <c r="H50" s="112">
        <f>SUM(C50:G50)</f>
        <v>0</v>
      </c>
    </row>
    <row r="51" spans="1:8" ht="26.25" hidden="1" thickBot="1" x14ac:dyDescent="0.25">
      <c r="A51" s="76">
        <f t="shared" si="7"/>
        <v>12</v>
      </c>
      <c r="B51" s="78" t="s">
        <v>494</v>
      </c>
      <c r="C51" s="111">
        <v>0</v>
      </c>
      <c r="D51" s="111">
        <v>0</v>
      </c>
      <c r="E51" s="112">
        <v>0</v>
      </c>
      <c r="F51" s="111">
        <v>0</v>
      </c>
      <c r="G51" s="111">
        <v>0</v>
      </c>
      <c r="H51" s="112">
        <f>SUM(C51:G51)</f>
        <v>0</v>
      </c>
    </row>
    <row r="52" spans="1:8" ht="115.5" hidden="1" thickBot="1" x14ac:dyDescent="0.25">
      <c r="A52" s="208">
        <f t="shared" si="7"/>
        <v>13</v>
      </c>
      <c r="B52" s="162" t="s">
        <v>479</v>
      </c>
      <c r="C52" s="209">
        <f t="shared" ref="C52:H52" si="9">SUM(C53:C57)</f>
        <v>0</v>
      </c>
      <c r="D52" s="209">
        <f t="shared" si="9"/>
        <v>0</v>
      </c>
      <c r="E52" s="209">
        <f t="shared" si="9"/>
        <v>0</v>
      </c>
      <c r="F52" s="209">
        <f t="shared" si="9"/>
        <v>0</v>
      </c>
      <c r="G52" s="209">
        <f t="shared" si="9"/>
        <v>0</v>
      </c>
      <c r="H52" s="209">
        <f t="shared" si="9"/>
        <v>0</v>
      </c>
    </row>
    <row r="53" spans="1:8" ht="26.25" hidden="1" thickBot="1" x14ac:dyDescent="0.25">
      <c r="A53" s="76">
        <f t="shared" si="7"/>
        <v>14</v>
      </c>
      <c r="B53" s="78" t="s">
        <v>490</v>
      </c>
      <c r="C53" s="111">
        <v>0</v>
      </c>
      <c r="D53" s="111">
        <v>0</v>
      </c>
      <c r="E53" s="112">
        <v>0</v>
      </c>
      <c r="F53" s="111">
        <v>0</v>
      </c>
      <c r="G53" s="111">
        <v>0</v>
      </c>
      <c r="H53" s="112">
        <f>SUM(C53:G53)</f>
        <v>0</v>
      </c>
    </row>
    <row r="54" spans="1:8" ht="26.25" hidden="1" thickBot="1" x14ac:dyDescent="0.25">
      <c r="A54" s="76">
        <f t="shared" si="7"/>
        <v>15</v>
      </c>
      <c r="B54" s="78" t="s">
        <v>491</v>
      </c>
      <c r="C54" s="111">
        <v>0</v>
      </c>
      <c r="D54" s="111">
        <v>0</v>
      </c>
      <c r="E54" s="112">
        <v>0</v>
      </c>
      <c r="F54" s="111">
        <v>0</v>
      </c>
      <c r="G54" s="111">
        <v>0</v>
      </c>
      <c r="H54" s="112">
        <f>SUM(C54:G54)</f>
        <v>0</v>
      </c>
    </row>
    <row r="55" spans="1:8" ht="64.5" hidden="1" thickBot="1" x14ac:dyDescent="0.25">
      <c r="A55" s="76">
        <f t="shared" si="7"/>
        <v>16</v>
      </c>
      <c r="B55" s="78" t="s">
        <v>492</v>
      </c>
      <c r="C55" s="111">
        <v>0</v>
      </c>
      <c r="D55" s="111">
        <v>0</v>
      </c>
      <c r="E55" s="112">
        <v>0</v>
      </c>
      <c r="F55" s="111">
        <v>0</v>
      </c>
      <c r="G55" s="111">
        <v>0</v>
      </c>
      <c r="H55" s="112">
        <f>SUM(C55:G55)</f>
        <v>0</v>
      </c>
    </row>
    <row r="56" spans="1:8" ht="26.25" hidden="1" thickBot="1" x14ac:dyDescent="0.25">
      <c r="A56" s="76">
        <f t="shared" si="7"/>
        <v>17</v>
      </c>
      <c r="B56" s="78" t="s">
        <v>493</v>
      </c>
      <c r="C56" s="111">
        <v>0</v>
      </c>
      <c r="D56" s="111">
        <v>0</v>
      </c>
      <c r="E56" s="112">
        <v>0</v>
      </c>
      <c r="F56" s="111">
        <v>0</v>
      </c>
      <c r="G56" s="111">
        <v>0</v>
      </c>
      <c r="H56" s="112">
        <f>SUM(C56:G56)</f>
        <v>0</v>
      </c>
    </row>
    <row r="57" spans="1:8" ht="26.25" hidden="1" thickBot="1" x14ac:dyDescent="0.25">
      <c r="A57" s="76">
        <f t="shared" si="7"/>
        <v>18</v>
      </c>
      <c r="B57" s="78" t="s">
        <v>494</v>
      </c>
      <c r="C57" s="111">
        <v>0</v>
      </c>
      <c r="D57" s="111">
        <v>0</v>
      </c>
      <c r="E57" s="112">
        <v>0</v>
      </c>
      <c r="F57" s="111">
        <v>0</v>
      </c>
      <c r="G57" s="111">
        <v>0</v>
      </c>
      <c r="H57" s="112">
        <f>SUM(C57:G57)</f>
        <v>0</v>
      </c>
    </row>
    <row r="58" spans="1:8" ht="141" hidden="1" thickBot="1" x14ac:dyDescent="0.25">
      <c r="A58" s="208">
        <f t="shared" si="7"/>
        <v>19</v>
      </c>
      <c r="B58" s="162" t="s">
        <v>480</v>
      </c>
      <c r="C58" s="209">
        <f t="shared" ref="C58:H58" si="10">SUM(C59:C63)</f>
        <v>0</v>
      </c>
      <c r="D58" s="209">
        <f t="shared" si="10"/>
        <v>0</v>
      </c>
      <c r="E58" s="209">
        <f t="shared" si="10"/>
        <v>0</v>
      </c>
      <c r="F58" s="209">
        <f t="shared" si="10"/>
        <v>0</v>
      </c>
      <c r="G58" s="209">
        <f t="shared" si="10"/>
        <v>0</v>
      </c>
      <c r="H58" s="209">
        <f t="shared" si="10"/>
        <v>0</v>
      </c>
    </row>
    <row r="59" spans="1:8" ht="26.25" hidden="1" thickBot="1" x14ac:dyDescent="0.25">
      <c r="A59" s="76">
        <f t="shared" si="7"/>
        <v>20</v>
      </c>
      <c r="B59" s="78" t="s">
        <v>490</v>
      </c>
      <c r="C59" s="111">
        <v>0</v>
      </c>
      <c r="D59" s="111">
        <v>0</v>
      </c>
      <c r="E59" s="112">
        <v>0</v>
      </c>
      <c r="F59" s="111">
        <v>0</v>
      </c>
      <c r="G59" s="111">
        <v>0</v>
      </c>
      <c r="H59" s="112">
        <f>SUM(C59:G59)</f>
        <v>0</v>
      </c>
    </row>
    <row r="60" spans="1:8" ht="26.25" hidden="1" thickBot="1" x14ac:dyDescent="0.25">
      <c r="A60" s="76">
        <f t="shared" si="7"/>
        <v>21</v>
      </c>
      <c r="B60" s="78" t="s">
        <v>491</v>
      </c>
      <c r="C60" s="111">
        <v>0</v>
      </c>
      <c r="D60" s="111">
        <v>0</v>
      </c>
      <c r="E60" s="112">
        <v>0</v>
      </c>
      <c r="F60" s="111">
        <v>0</v>
      </c>
      <c r="G60" s="111">
        <v>0</v>
      </c>
      <c r="H60" s="112">
        <f>SUM(C60:G60)</f>
        <v>0</v>
      </c>
    </row>
    <row r="61" spans="1:8" ht="64.5" hidden="1" thickBot="1" x14ac:dyDescent="0.25">
      <c r="A61" s="76">
        <f t="shared" si="7"/>
        <v>22</v>
      </c>
      <c r="B61" s="78" t="s">
        <v>492</v>
      </c>
      <c r="C61" s="111">
        <v>0</v>
      </c>
      <c r="D61" s="111">
        <v>0</v>
      </c>
      <c r="E61" s="112">
        <v>0</v>
      </c>
      <c r="F61" s="111">
        <v>0</v>
      </c>
      <c r="G61" s="111">
        <v>0</v>
      </c>
      <c r="H61" s="112">
        <f>SUM(C61:G61)</f>
        <v>0</v>
      </c>
    </row>
    <row r="62" spans="1:8" ht="26.25" hidden="1" thickBot="1" x14ac:dyDescent="0.25">
      <c r="A62" s="76">
        <f t="shared" si="7"/>
        <v>23</v>
      </c>
      <c r="B62" s="78" t="s">
        <v>493</v>
      </c>
      <c r="C62" s="111">
        <v>0</v>
      </c>
      <c r="D62" s="111">
        <v>0</v>
      </c>
      <c r="E62" s="112">
        <v>0</v>
      </c>
      <c r="F62" s="111">
        <v>0</v>
      </c>
      <c r="G62" s="111">
        <v>0</v>
      </c>
      <c r="H62" s="112">
        <f>SUM(C62:G62)</f>
        <v>0</v>
      </c>
    </row>
    <row r="63" spans="1:8" ht="26.25" hidden="1" thickBot="1" x14ac:dyDescent="0.25">
      <c r="A63" s="76">
        <f t="shared" si="7"/>
        <v>24</v>
      </c>
      <c r="B63" s="78" t="s">
        <v>494</v>
      </c>
      <c r="C63" s="111">
        <v>0</v>
      </c>
      <c r="D63" s="111">
        <v>0</v>
      </c>
      <c r="E63" s="112">
        <v>0</v>
      </c>
      <c r="F63" s="111">
        <v>0</v>
      </c>
      <c r="G63" s="111">
        <v>0</v>
      </c>
      <c r="H63" s="112">
        <f>SUM(C63:G63)</f>
        <v>0</v>
      </c>
    </row>
    <row r="64" spans="1:8" ht="13.5" thickBot="1" x14ac:dyDescent="0.25">
      <c r="A64" s="292">
        <f t="shared" si="7"/>
        <v>25</v>
      </c>
      <c r="B64" s="306" t="s">
        <v>151</v>
      </c>
      <c r="C64" s="307">
        <f t="shared" ref="C64:H64" si="11">C58+C52+C46+C40</f>
        <v>833565.12</v>
      </c>
      <c r="D64" s="307">
        <f t="shared" si="11"/>
        <v>755519.1399999999</v>
      </c>
      <c r="E64" s="307">
        <f t="shared" si="11"/>
        <v>1254918.04</v>
      </c>
      <c r="F64" s="307">
        <f t="shared" si="11"/>
        <v>2628491.7799999998</v>
      </c>
      <c r="G64" s="307">
        <f t="shared" si="11"/>
        <v>1425000</v>
      </c>
      <c r="H64" s="307">
        <f t="shared" si="11"/>
        <v>6897494.0800000001</v>
      </c>
    </row>
  </sheetData>
  <mergeCells count="6">
    <mergeCell ref="A35:H35"/>
    <mergeCell ref="A1:H1"/>
    <mergeCell ref="A2:H2"/>
    <mergeCell ref="A3:H3"/>
    <mergeCell ref="A4:H4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00"/>
  <sheetViews>
    <sheetView topLeftCell="A97" zoomScaleNormal="100" workbookViewId="0">
      <selection activeCell="A100" sqref="A100:XFD100"/>
    </sheetView>
  </sheetViews>
  <sheetFormatPr defaultRowHeight="12.75" x14ac:dyDescent="0.2"/>
  <cols>
    <col min="1" max="1" width="9.140625" style="60"/>
    <col min="2" max="2" width="27" style="60" customWidth="1"/>
    <col min="3" max="3" width="15" style="60" customWidth="1"/>
    <col min="4" max="4" width="14.85546875" style="60" customWidth="1"/>
    <col min="5" max="8" width="13.7109375" style="60" customWidth="1"/>
    <col min="9" max="16384" width="9.140625" style="60"/>
  </cols>
  <sheetData>
    <row r="1" spans="1:7" ht="15.75" x14ac:dyDescent="0.2">
      <c r="A1" s="558" t="s">
        <v>140</v>
      </c>
      <c r="B1" s="558"/>
      <c r="C1" s="558"/>
      <c r="D1" s="558"/>
      <c r="E1" s="558"/>
      <c r="F1" s="558"/>
      <c r="G1" s="558"/>
    </row>
    <row r="2" spans="1:7" ht="15.75" x14ac:dyDescent="0.2">
      <c r="A2" s="559" t="s">
        <v>141</v>
      </c>
      <c r="B2" s="559"/>
      <c r="C2" s="559"/>
      <c r="D2" s="559"/>
      <c r="E2" s="559"/>
      <c r="F2" s="559"/>
      <c r="G2" s="559"/>
    </row>
    <row r="3" spans="1:7" ht="15.75" x14ac:dyDescent="0.2">
      <c r="A3" s="559" t="str">
        <f>'52.6'!A3:H3</f>
        <v>по состоянию на 30.06.2025</v>
      </c>
      <c r="B3" s="559"/>
      <c r="C3" s="559"/>
      <c r="D3" s="559"/>
      <c r="E3" s="559"/>
      <c r="F3" s="559"/>
      <c r="G3" s="559"/>
    </row>
    <row r="4" spans="1:7" x14ac:dyDescent="0.2">
      <c r="A4" s="618" t="s">
        <v>1015</v>
      </c>
      <c r="B4" s="618"/>
      <c r="C4" s="618"/>
      <c r="D4" s="618"/>
      <c r="E4" s="618"/>
      <c r="F4" s="618"/>
      <c r="G4" s="618"/>
    </row>
    <row r="5" spans="1:7" ht="25.5" customHeight="1" x14ac:dyDescent="0.2">
      <c r="A5" s="604" t="s">
        <v>1153</v>
      </c>
      <c r="B5" s="604"/>
      <c r="C5" s="604"/>
      <c r="D5" s="604"/>
      <c r="E5" s="604"/>
      <c r="F5" s="604"/>
      <c r="G5" s="604"/>
    </row>
    <row r="6" spans="1:7" ht="13.5" thickBot="1" x14ac:dyDescent="0.25">
      <c r="G6" s="74" t="s">
        <v>496</v>
      </c>
    </row>
    <row r="7" spans="1:7" ht="26.25" thickBot="1" x14ac:dyDescent="0.25">
      <c r="A7" s="290" t="s">
        <v>1</v>
      </c>
      <c r="B7" s="291" t="s">
        <v>3</v>
      </c>
      <c r="C7" s="290" t="s">
        <v>497</v>
      </c>
      <c r="D7" s="290" t="s">
        <v>619</v>
      </c>
      <c r="E7" s="290" t="s">
        <v>620</v>
      </c>
      <c r="F7" s="290" t="s">
        <v>498</v>
      </c>
      <c r="G7" s="290" t="s">
        <v>621</v>
      </c>
    </row>
    <row r="8" spans="1:7" ht="13.5" thickBot="1" x14ac:dyDescent="0.25">
      <c r="A8" s="213">
        <v>1</v>
      </c>
      <c r="B8" s="289">
        <v>2</v>
      </c>
      <c r="C8" s="289">
        <v>3</v>
      </c>
      <c r="D8" s="289">
        <v>4</v>
      </c>
      <c r="E8" s="289">
        <v>5</v>
      </c>
      <c r="F8" s="289">
        <v>6</v>
      </c>
      <c r="G8" s="289">
        <v>7</v>
      </c>
    </row>
    <row r="9" spans="1:7" ht="26.25" thickBot="1" x14ac:dyDescent="0.25">
      <c r="A9" s="208">
        <v>1</v>
      </c>
      <c r="B9" s="162" t="s">
        <v>499</v>
      </c>
      <c r="C9" s="209">
        <v>694400.43</v>
      </c>
      <c r="D9" s="209">
        <v>0</v>
      </c>
      <c r="E9" s="209">
        <v>0</v>
      </c>
      <c r="F9" s="209">
        <v>0</v>
      </c>
      <c r="G9" s="209">
        <v>8800</v>
      </c>
    </row>
    <row r="10" spans="1:7" ht="26.25" thickBot="1" x14ac:dyDescent="0.25">
      <c r="A10" s="76">
        <f>A9+1</f>
        <v>2</v>
      </c>
      <c r="B10" s="78" t="s">
        <v>500</v>
      </c>
      <c r="C10" s="111">
        <v>694400.43</v>
      </c>
      <c r="D10" s="111">
        <v>0</v>
      </c>
      <c r="E10" s="111">
        <v>0</v>
      </c>
      <c r="F10" s="111">
        <v>0</v>
      </c>
      <c r="G10" s="111">
        <v>8800</v>
      </c>
    </row>
    <row r="11" spans="1:7" ht="39" hidden="1" thickBot="1" x14ac:dyDescent="0.25">
      <c r="A11" s="76">
        <f>A10+1</f>
        <v>3</v>
      </c>
      <c r="B11" s="78" t="s">
        <v>501</v>
      </c>
      <c r="C11" s="111">
        <v>0</v>
      </c>
      <c r="D11" s="111">
        <v>0</v>
      </c>
      <c r="E11" s="112">
        <v>0</v>
      </c>
      <c r="F11" s="111">
        <v>0</v>
      </c>
      <c r="G11" s="111">
        <v>0</v>
      </c>
    </row>
    <row r="12" spans="1:7" ht="13.5" hidden="1" thickBot="1" x14ac:dyDescent="0.25">
      <c r="A12" s="76">
        <f>A11+1</f>
        <v>4</v>
      </c>
      <c r="B12" s="78" t="s">
        <v>502</v>
      </c>
      <c r="C12" s="111">
        <v>0</v>
      </c>
      <c r="D12" s="111">
        <v>0</v>
      </c>
      <c r="E12" s="112">
        <v>0</v>
      </c>
      <c r="F12" s="111">
        <v>0</v>
      </c>
      <c r="G12" s="111">
        <v>0</v>
      </c>
    </row>
    <row r="13" spans="1:7" ht="51.75" hidden="1" thickBot="1" x14ac:dyDescent="0.25">
      <c r="A13" s="208">
        <f>A12+1</f>
        <v>5</v>
      </c>
      <c r="B13" s="162" t="s">
        <v>74</v>
      </c>
      <c r="C13" s="209">
        <v>0</v>
      </c>
      <c r="D13" s="209">
        <v>0</v>
      </c>
      <c r="E13" s="209">
        <v>0</v>
      </c>
      <c r="F13" s="209">
        <v>0</v>
      </c>
      <c r="G13" s="209">
        <v>0</v>
      </c>
    </row>
    <row r="14" spans="1:7" ht="51.75" hidden="1" thickBot="1" x14ac:dyDescent="0.25">
      <c r="A14" s="211">
        <f>A13+1</f>
        <v>6</v>
      </c>
      <c r="B14" s="212" t="s">
        <v>503</v>
      </c>
      <c r="C14" s="111">
        <v>0</v>
      </c>
      <c r="D14" s="111">
        <v>0</v>
      </c>
      <c r="E14" s="111">
        <v>0</v>
      </c>
      <c r="F14" s="111">
        <v>0</v>
      </c>
      <c r="G14" s="111">
        <v>0</v>
      </c>
    </row>
    <row r="15" spans="1:7" ht="26.25" hidden="1" thickBot="1" x14ac:dyDescent="0.25">
      <c r="A15" s="76">
        <f t="shared" ref="A15:A21" si="0">A14+1</f>
        <v>7</v>
      </c>
      <c r="B15" s="78" t="s">
        <v>504</v>
      </c>
      <c r="C15" s="111">
        <v>0</v>
      </c>
      <c r="D15" s="111">
        <v>0</v>
      </c>
      <c r="E15" s="112">
        <v>0</v>
      </c>
      <c r="F15" s="111">
        <v>0</v>
      </c>
      <c r="G15" s="111">
        <v>0</v>
      </c>
    </row>
    <row r="16" spans="1:7" ht="39" hidden="1" thickBot="1" x14ac:dyDescent="0.25">
      <c r="A16" s="76">
        <f t="shared" si="0"/>
        <v>8</v>
      </c>
      <c r="B16" s="78" t="s">
        <v>505</v>
      </c>
      <c r="C16" s="111">
        <v>0</v>
      </c>
      <c r="D16" s="111">
        <v>0</v>
      </c>
      <c r="E16" s="112">
        <v>0</v>
      </c>
      <c r="F16" s="111">
        <v>0</v>
      </c>
      <c r="G16" s="111">
        <v>0</v>
      </c>
    </row>
    <row r="17" spans="1:7" ht="13.5" hidden="1" thickBot="1" x14ac:dyDescent="0.25">
      <c r="A17" s="76">
        <f t="shared" si="0"/>
        <v>9</v>
      </c>
      <c r="B17" s="78" t="s">
        <v>506</v>
      </c>
      <c r="C17" s="111">
        <v>0</v>
      </c>
      <c r="D17" s="111">
        <v>0</v>
      </c>
      <c r="E17" s="112">
        <v>0</v>
      </c>
      <c r="F17" s="111">
        <v>0</v>
      </c>
      <c r="G17" s="111">
        <v>0</v>
      </c>
    </row>
    <row r="18" spans="1:7" ht="26.25" hidden="1" thickBot="1" x14ac:dyDescent="0.25">
      <c r="A18" s="76">
        <f t="shared" si="0"/>
        <v>10</v>
      </c>
      <c r="B18" s="78" t="s">
        <v>507</v>
      </c>
      <c r="C18" s="111">
        <v>0</v>
      </c>
      <c r="D18" s="111">
        <v>0</v>
      </c>
      <c r="E18" s="112">
        <v>0</v>
      </c>
      <c r="F18" s="111">
        <v>0</v>
      </c>
      <c r="G18" s="111">
        <v>0</v>
      </c>
    </row>
    <row r="19" spans="1:7" ht="26.25" hidden="1" thickBot="1" x14ac:dyDescent="0.25">
      <c r="A19" s="76">
        <f t="shared" si="0"/>
        <v>11</v>
      </c>
      <c r="B19" s="78" t="s">
        <v>508</v>
      </c>
      <c r="C19" s="111">
        <v>0</v>
      </c>
      <c r="D19" s="111">
        <v>0</v>
      </c>
      <c r="E19" s="112">
        <v>0</v>
      </c>
      <c r="F19" s="111">
        <v>0</v>
      </c>
      <c r="G19" s="111">
        <v>0</v>
      </c>
    </row>
    <row r="20" spans="1:7" ht="13.5" hidden="1" thickBot="1" x14ac:dyDescent="0.25">
      <c r="A20" s="76">
        <f t="shared" si="0"/>
        <v>12</v>
      </c>
      <c r="B20" s="78" t="s">
        <v>509</v>
      </c>
      <c r="C20" s="111">
        <v>0</v>
      </c>
      <c r="D20" s="111">
        <v>0</v>
      </c>
      <c r="E20" s="112">
        <v>0</v>
      </c>
      <c r="F20" s="111">
        <v>0</v>
      </c>
      <c r="G20" s="111">
        <v>0</v>
      </c>
    </row>
    <row r="21" spans="1:7" ht="64.5" hidden="1" thickBot="1" x14ac:dyDescent="0.25">
      <c r="A21" s="76">
        <f t="shared" si="0"/>
        <v>13</v>
      </c>
      <c r="B21" s="78" t="s">
        <v>510</v>
      </c>
      <c r="C21" s="111">
        <v>0</v>
      </c>
      <c r="D21" s="111">
        <v>0</v>
      </c>
      <c r="E21" s="112">
        <v>0</v>
      </c>
      <c r="F21" s="111">
        <v>0</v>
      </c>
      <c r="G21" s="111">
        <v>0</v>
      </c>
    </row>
    <row r="22" spans="1:7" ht="51.75" hidden="1" thickBot="1" x14ac:dyDescent="0.25">
      <c r="A22" s="211">
        <f t="shared" ref="A22:A27" si="1">A21+1</f>
        <v>14</v>
      </c>
      <c r="B22" s="212" t="s">
        <v>589</v>
      </c>
      <c r="C22" s="111">
        <v>0</v>
      </c>
      <c r="D22" s="111">
        <v>0</v>
      </c>
      <c r="E22" s="111">
        <v>0</v>
      </c>
      <c r="F22" s="111">
        <v>0</v>
      </c>
      <c r="G22" s="111">
        <v>0</v>
      </c>
    </row>
    <row r="23" spans="1:7" ht="39" hidden="1" thickBot="1" x14ac:dyDescent="0.25">
      <c r="A23" s="76">
        <f t="shared" si="1"/>
        <v>15</v>
      </c>
      <c r="B23" s="78" t="s">
        <v>511</v>
      </c>
      <c r="C23" s="111">
        <v>0</v>
      </c>
      <c r="D23" s="111">
        <v>0</v>
      </c>
      <c r="E23" s="112">
        <v>0</v>
      </c>
      <c r="F23" s="111">
        <v>0</v>
      </c>
      <c r="G23" s="111">
        <v>0</v>
      </c>
    </row>
    <row r="24" spans="1:7" ht="51.75" hidden="1" thickBot="1" x14ac:dyDescent="0.25">
      <c r="A24" s="76">
        <f t="shared" si="1"/>
        <v>16</v>
      </c>
      <c r="B24" s="78" t="s">
        <v>512</v>
      </c>
      <c r="C24" s="111">
        <v>0</v>
      </c>
      <c r="D24" s="111">
        <v>0</v>
      </c>
      <c r="E24" s="112">
        <v>0</v>
      </c>
      <c r="F24" s="111">
        <v>0</v>
      </c>
      <c r="G24" s="111">
        <v>0</v>
      </c>
    </row>
    <row r="25" spans="1:7" ht="13.5" hidden="1" thickBot="1" x14ac:dyDescent="0.25">
      <c r="A25" s="76">
        <f t="shared" si="1"/>
        <v>17</v>
      </c>
      <c r="B25" s="78" t="s">
        <v>513</v>
      </c>
      <c r="C25" s="111">
        <v>0</v>
      </c>
      <c r="D25" s="111">
        <v>0</v>
      </c>
      <c r="E25" s="112">
        <v>0</v>
      </c>
      <c r="F25" s="111">
        <v>0</v>
      </c>
      <c r="G25" s="111">
        <v>0</v>
      </c>
    </row>
    <row r="26" spans="1:7" ht="64.5" thickBot="1" x14ac:dyDescent="0.25">
      <c r="A26" s="208">
        <f t="shared" si="1"/>
        <v>18</v>
      </c>
      <c r="B26" s="162" t="s">
        <v>514</v>
      </c>
      <c r="C26" s="209">
        <v>29362110.68</v>
      </c>
      <c r="D26" s="209">
        <v>0</v>
      </c>
      <c r="E26" s="209">
        <v>0</v>
      </c>
      <c r="F26" s="209">
        <v>0</v>
      </c>
      <c r="G26" s="209">
        <v>0</v>
      </c>
    </row>
    <row r="27" spans="1:7" ht="64.5" hidden="1" thickBot="1" x14ac:dyDescent="0.25">
      <c r="A27" s="76">
        <f t="shared" si="1"/>
        <v>19</v>
      </c>
      <c r="B27" s="78" t="s">
        <v>467</v>
      </c>
      <c r="C27" s="111">
        <v>0</v>
      </c>
      <c r="D27" s="111">
        <v>0</v>
      </c>
      <c r="E27" s="112">
        <v>0</v>
      </c>
      <c r="F27" s="111">
        <v>0</v>
      </c>
      <c r="G27" s="111">
        <v>0</v>
      </c>
    </row>
    <row r="28" spans="1:7" ht="51.75" thickBot="1" x14ac:dyDescent="0.25">
      <c r="A28" s="76">
        <f t="shared" ref="A28:A52" si="2">A27+1</f>
        <v>20</v>
      </c>
      <c r="B28" s="78" t="s">
        <v>468</v>
      </c>
      <c r="C28" s="111">
        <v>29362110.68</v>
      </c>
      <c r="D28" s="111">
        <v>0</v>
      </c>
      <c r="E28" s="112">
        <v>0</v>
      </c>
      <c r="F28" s="111">
        <v>0</v>
      </c>
      <c r="G28" s="111">
        <v>0</v>
      </c>
    </row>
    <row r="29" spans="1:7" ht="64.5" hidden="1" thickBot="1" x14ac:dyDescent="0.25">
      <c r="A29" s="76">
        <f t="shared" si="2"/>
        <v>21</v>
      </c>
      <c r="B29" s="78" t="s">
        <v>469</v>
      </c>
      <c r="C29" s="111">
        <v>0</v>
      </c>
      <c r="D29" s="111">
        <v>0</v>
      </c>
      <c r="E29" s="112">
        <v>0</v>
      </c>
      <c r="F29" s="111">
        <v>0</v>
      </c>
      <c r="G29" s="111">
        <v>0</v>
      </c>
    </row>
    <row r="30" spans="1:7" ht="64.5" hidden="1" thickBot="1" x14ac:dyDescent="0.25">
      <c r="A30" s="76">
        <f t="shared" si="2"/>
        <v>22</v>
      </c>
      <c r="B30" s="78" t="s">
        <v>470</v>
      </c>
      <c r="C30" s="111">
        <v>0</v>
      </c>
      <c r="D30" s="111">
        <v>0</v>
      </c>
      <c r="E30" s="112">
        <v>0</v>
      </c>
      <c r="F30" s="111">
        <v>0</v>
      </c>
      <c r="G30" s="111">
        <v>0</v>
      </c>
    </row>
    <row r="31" spans="1:7" ht="64.5" hidden="1" thickBot="1" x14ac:dyDescent="0.25">
      <c r="A31" s="76">
        <f t="shared" si="2"/>
        <v>23</v>
      </c>
      <c r="B31" s="78" t="s">
        <v>471</v>
      </c>
      <c r="C31" s="111">
        <v>0</v>
      </c>
      <c r="D31" s="111">
        <v>0</v>
      </c>
      <c r="E31" s="112">
        <v>0</v>
      </c>
      <c r="F31" s="111">
        <v>0</v>
      </c>
      <c r="G31" s="111">
        <v>0</v>
      </c>
    </row>
    <row r="32" spans="1:7" ht="51.75" hidden="1" thickBot="1" x14ac:dyDescent="0.25">
      <c r="A32" s="76">
        <f t="shared" si="2"/>
        <v>24</v>
      </c>
      <c r="B32" s="78" t="s">
        <v>472</v>
      </c>
      <c r="C32" s="111">
        <v>0</v>
      </c>
      <c r="D32" s="111">
        <v>0</v>
      </c>
      <c r="E32" s="112">
        <v>0</v>
      </c>
      <c r="F32" s="111">
        <v>0</v>
      </c>
      <c r="G32" s="111">
        <v>0</v>
      </c>
    </row>
    <row r="33" spans="1:7" ht="90" hidden="1" thickBot="1" x14ac:dyDescent="0.25">
      <c r="A33" s="76">
        <f t="shared" si="2"/>
        <v>25</v>
      </c>
      <c r="B33" s="78" t="s">
        <v>473</v>
      </c>
      <c r="C33" s="111">
        <v>0</v>
      </c>
      <c r="D33" s="111">
        <v>0</v>
      </c>
      <c r="E33" s="112">
        <v>0</v>
      </c>
      <c r="F33" s="111">
        <v>0</v>
      </c>
      <c r="G33" s="111">
        <v>0</v>
      </c>
    </row>
    <row r="34" spans="1:7" ht="77.25" hidden="1" thickBot="1" x14ac:dyDescent="0.25">
      <c r="A34" s="76">
        <f t="shared" si="2"/>
        <v>26</v>
      </c>
      <c r="B34" s="78" t="s">
        <v>474</v>
      </c>
      <c r="C34" s="111">
        <v>0</v>
      </c>
      <c r="D34" s="111">
        <v>0</v>
      </c>
      <c r="E34" s="112">
        <v>0</v>
      </c>
      <c r="F34" s="111">
        <v>0</v>
      </c>
      <c r="G34" s="111">
        <v>0</v>
      </c>
    </row>
    <row r="35" spans="1:7" ht="39" hidden="1" thickBot="1" x14ac:dyDescent="0.25">
      <c r="A35" s="76">
        <f t="shared" si="2"/>
        <v>27</v>
      </c>
      <c r="B35" s="78" t="s">
        <v>475</v>
      </c>
      <c r="C35" s="111">
        <v>0</v>
      </c>
      <c r="D35" s="111">
        <v>0</v>
      </c>
      <c r="E35" s="112">
        <v>0</v>
      </c>
      <c r="F35" s="111">
        <v>0</v>
      </c>
      <c r="G35" s="111">
        <v>0</v>
      </c>
    </row>
    <row r="36" spans="1:7" ht="64.5" hidden="1" thickBot="1" x14ac:dyDescent="0.25">
      <c r="A36" s="76">
        <f t="shared" si="2"/>
        <v>28</v>
      </c>
      <c r="B36" s="78" t="s">
        <v>476</v>
      </c>
      <c r="C36" s="111">
        <v>0</v>
      </c>
      <c r="D36" s="111">
        <v>0</v>
      </c>
      <c r="E36" s="112">
        <v>0</v>
      </c>
      <c r="F36" s="111">
        <v>0</v>
      </c>
      <c r="G36" s="111">
        <v>0</v>
      </c>
    </row>
    <row r="37" spans="1:7" ht="39" hidden="1" thickBot="1" x14ac:dyDescent="0.25">
      <c r="A37" s="76">
        <f t="shared" si="2"/>
        <v>29</v>
      </c>
      <c r="B37" s="78" t="s">
        <v>478</v>
      </c>
      <c r="C37" s="111">
        <v>0</v>
      </c>
      <c r="D37" s="111">
        <v>0</v>
      </c>
      <c r="E37" s="112">
        <v>0</v>
      </c>
      <c r="F37" s="111">
        <v>0</v>
      </c>
      <c r="G37" s="111">
        <v>0</v>
      </c>
    </row>
    <row r="38" spans="1:7" ht="64.5" hidden="1" thickBot="1" x14ac:dyDescent="0.25">
      <c r="A38" s="208">
        <f t="shared" si="2"/>
        <v>30</v>
      </c>
      <c r="B38" s="162" t="s">
        <v>518</v>
      </c>
      <c r="C38" s="209">
        <v>0</v>
      </c>
      <c r="D38" s="209">
        <v>0</v>
      </c>
      <c r="E38" s="209">
        <v>0</v>
      </c>
      <c r="F38" s="209">
        <v>0</v>
      </c>
      <c r="G38" s="209">
        <v>0</v>
      </c>
    </row>
    <row r="39" spans="1:7" ht="26.25" hidden="1" thickBot="1" x14ac:dyDescent="0.25">
      <c r="A39" s="76">
        <f t="shared" si="2"/>
        <v>31</v>
      </c>
      <c r="B39" s="78" t="s">
        <v>482</v>
      </c>
      <c r="C39" s="111">
        <v>0</v>
      </c>
      <c r="D39" s="111">
        <v>0</v>
      </c>
      <c r="E39" s="112">
        <v>0</v>
      </c>
      <c r="F39" s="111">
        <v>0</v>
      </c>
      <c r="G39" s="111">
        <v>0</v>
      </c>
    </row>
    <row r="40" spans="1:7" ht="51.75" hidden="1" thickBot="1" x14ac:dyDescent="0.25">
      <c r="A40" s="76">
        <f t="shared" si="2"/>
        <v>32</v>
      </c>
      <c r="B40" s="78" t="s">
        <v>483</v>
      </c>
      <c r="C40" s="111">
        <v>0</v>
      </c>
      <c r="D40" s="111">
        <v>0</v>
      </c>
      <c r="E40" s="112">
        <v>0</v>
      </c>
      <c r="F40" s="111">
        <v>0</v>
      </c>
      <c r="G40" s="111">
        <v>0</v>
      </c>
    </row>
    <row r="41" spans="1:7" ht="26.25" hidden="1" thickBot="1" x14ac:dyDescent="0.25">
      <c r="A41" s="76">
        <f t="shared" si="2"/>
        <v>33</v>
      </c>
      <c r="B41" s="78" t="s">
        <v>484</v>
      </c>
      <c r="C41" s="111">
        <v>0</v>
      </c>
      <c r="D41" s="111">
        <v>0</v>
      </c>
      <c r="E41" s="112">
        <v>0</v>
      </c>
      <c r="F41" s="111">
        <v>0</v>
      </c>
      <c r="G41" s="111">
        <v>0</v>
      </c>
    </row>
    <row r="42" spans="1:7" ht="51.75" hidden="1" thickBot="1" x14ac:dyDescent="0.25">
      <c r="A42" s="76">
        <f t="shared" si="2"/>
        <v>34</v>
      </c>
      <c r="B42" s="78" t="s">
        <v>485</v>
      </c>
      <c r="C42" s="111">
        <v>0</v>
      </c>
      <c r="D42" s="111">
        <v>0</v>
      </c>
      <c r="E42" s="112">
        <v>0</v>
      </c>
      <c r="F42" s="111">
        <v>0</v>
      </c>
      <c r="G42" s="111">
        <v>0</v>
      </c>
    </row>
    <row r="43" spans="1:7" ht="77.25" hidden="1" thickBot="1" x14ac:dyDescent="0.25">
      <c r="A43" s="76">
        <f t="shared" si="2"/>
        <v>35</v>
      </c>
      <c r="B43" s="78" t="s">
        <v>486</v>
      </c>
      <c r="C43" s="111">
        <v>0</v>
      </c>
      <c r="D43" s="111">
        <v>0</v>
      </c>
      <c r="E43" s="112">
        <v>0</v>
      </c>
      <c r="F43" s="111">
        <v>0</v>
      </c>
      <c r="G43" s="111">
        <v>0</v>
      </c>
    </row>
    <row r="44" spans="1:7" ht="51.75" hidden="1" thickBot="1" x14ac:dyDescent="0.25">
      <c r="A44" s="76">
        <f t="shared" si="2"/>
        <v>36</v>
      </c>
      <c r="B44" s="78" t="s">
        <v>487</v>
      </c>
      <c r="C44" s="111">
        <v>0</v>
      </c>
      <c r="D44" s="111">
        <v>0</v>
      </c>
      <c r="E44" s="112">
        <v>0</v>
      </c>
      <c r="F44" s="111">
        <v>0</v>
      </c>
      <c r="G44" s="111">
        <v>0</v>
      </c>
    </row>
    <row r="45" spans="1:7" ht="26.25" hidden="1" thickBot="1" x14ac:dyDescent="0.25">
      <c r="A45" s="76">
        <f t="shared" si="2"/>
        <v>37</v>
      </c>
      <c r="B45" s="78" t="s">
        <v>488</v>
      </c>
      <c r="C45" s="111">
        <v>0</v>
      </c>
      <c r="D45" s="111">
        <v>0</v>
      </c>
      <c r="E45" s="112">
        <v>0</v>
      </c>
      <c r="F45" s="111">
        <v>0</v>
      </c>
      <c r="G45" s="111">
        <v>0</v>
      </c>
    </row>
    <row r="46" spans="1:7" ht="51.75" thickBot="1" x14ac:dyDescent="0.25">
      <c r="A46" s="208">
        <f t="shared" si="2"/>
        <v>38</v>
      </c>
      <c r="B46" s="162" t="s">
        <v>519</v>
      </c>
      <c r="C46" s="209">
        <v>0</v>
      </c>
      <c r="D46" s="209">
        <v>0</v>
      </c>
      <c r="E46" s="209">
        <v>0</v>
      </c>
      <c r="F46" s="209">
        <v>0</v>
      </c>
      <c r="G46" s="209">
        <v>6935467.8099999996</v>
      </c>
    </row>
    <row r="47" spans="1:7" ht="26.25" thickBot="1" x14ac:dyDescent="0.25">
      <c r="A47" s="76">
        <f t="shared" si="2"/>
        <v>39</v>
      </c>
      <c r="B47" s="78" t="s">
        <v>490</v>
      </c>
      <c r="C47" s="111">
        <v>0</v>
      </c>
      <c r="D47" s="111">
        <v>0</v>
      </c>
      <c r="E47" s="112">
        <v>0</v>
      </c>
      <c r="F47" s="111">
        <v>0</v>
      </c>
      <c r="G47" s="111">
        <v>6935467.8099999996</v>
      </c>
    </row>
    <row r="48" spans="1:7" ht="26.25" hidden="1" thickBot="1" x14ac:dyDescent="0.25">
      <c r="A48" s="76">
        <f t="shared" si="2"/>
        <v>40</v>
      </c>
      <c r="B48" s="78" t="s">
        <v>491</v>
      </c>
      <c r="C48" s="111">
        <v>0</v>
      </c>
      <c r="D48" s="111">
        <v>0</v>
      </c>
      <c r="E48" s="112">
        <v>0</v>
      </c>
      <c r="F48" s="111">
        <v>0</v>
      </c>
      <c r="G48" s="111">
        <v>0</v>
      </c>
    </row>
    <row r="49" spans="1:7" ht="64.5" hidden="1" thickBot="1" x14ac:dyDescent="0.25">
      <c r="A49" s="76">
        <f t="shared" si="2"/>
        <v>41</v>
      </c>
      <c r="B49" s="78" t="s">
        <v>492</v>
      </c>
      <c r="C49" s="111">
        <v>0</v>
      </c>
      <c r="D49" s="111">
        <v>0</v>
      </c>
      <c r="E49" s="112">
        <v>0</v>
      </c>
      <c r="F49" s="111">
        <v>0</v>
      </c>
      <c r="G49" s="111">
        <v>0</v>
      </c>
    </row>
    <row r="50" spans="1:7" ht="26.25" hidden="1" thickBot="1" x14ac:dyDescent="0.25">
      <c r="A50" s="76">
        <f t="shared" si="2"/>
        <v>42</v>
      </c>
      <c r="B50" s="78" t="s">
        <v>493</v>
      </c>
      <c r="C50" s="111">
        <v>0</v>
      </c>
      <c r="D50" s="111">
        <v>0</v>
      </c>
      <c r="E50" s="112">
        <v>0</v>
      </c>
      <c r="F50" s="111">
        <v>0</v>
      </c>
      <c r="G50" s="111">
        <v>0</v>
      </c>
    </row>
    <row r="51" spans="1:7" ht="26.25" hidden="1" thickBot="1" x14ac:dyDescent="0.25">
      <c r="A51" s="76">
        <f t="shared" si="2"/>
        <v>43</v>
      </c>
      <c r="B51" s="78" t="s">
        <v>494</v>
      </c>
      <c r="C51" s="111">
        <v>0</v>
      </c>
      <c r="D51" s="111">
        <v>0</v>
      </c>
      <c r="E51" s="112">
        <v>0</v>
      </c>
      <c r="F51" s="111">
        <v>0</v>
      </c>
      <c r="G51" s="111">
        <f>'12.1'!C15</f>
        <v>0</v>
      </c>
    </row>
    <row r="52" spans="1:7" ht="13.5" thickBot="1" x14ac:dyDescent="0.25">
      <c r="A52" s="213">
        <f t="shared" si="2"/>
        <v>44</v>
      </c>
      <c r="B52" s="214" t="s">
        <v>1216</v>
      </c>
      <c r="C52" s="215">
        <v>30056511.109999999</v>
      </c>
      <c r="D52" s="215">
        <v>0</v>
      </c>
      <c r="E52" s="215">
        <v>0</v>
      </c>
      <c r="F52" s="215">
        <v>0</v>
      </c>
      <c r="G52" s="215">
        <v>6944267.8099999996</v>
      </c>
    </row>
    <row r="53" spans="1:7" ht="50.25" customHeight="1" x14ac:dyDescent="0.2">
      <c r="A53" s="606" t="s">
        <v>625</v>
      </c>
      <c r="B53" s="606"/>
      <c r="C53" s="606"/>
      <c r="D53" s="606"/>
      <c r="E53" s="606"/>
      <c r="F53" s="606"/>
      <c r="G53" s="606"/>
    </row>
    <row r="54" spans="1:7" ht="13.5" thickBot="1" x14ac:dyDescent="0.25">
      <c r="G54" s="74" t="s">
        <v>496</v>
      </c>
    </row>
    <row r="55" spans="1:7" ht="26.25" thickBot="1" x14ac:dyDescent="0.25">
      <c r="A55" s="290" t="s">
        <v>1</v>
      </c>
      <c r="B55" s="291" t="s">
        <v>3</v>
      </c>
      <c r="C55" s="290" t="s">
        <v>497</v>
      </c>
      <c r="D55" s="290" t="s">
        <v>619</v>
      </c>
      <c r="E55" s="290" t="s">
        <v>620</v>
      </c>
      <c r="F55" s="290" t="s">
        <v>498</v>
      </c>
      <c r="G55" s="290" t="s">
        <v>621</v>
      </c>
    </row>
    <row r="56" spans="1:7" ht="13.5" thickBot="1" x14ac:dyDescent="0.25">
      <c r="A56" s="213">
        <v>1</v>
      </c>
      <c r="B56" s="289">
        <v>2</v>
      </c>
      <c r="C56" s="289">
        <v>3</v>
      </c>
      <c r="D56" s="289">
        <v>4</v>
      </c>
      <c r="E56" s="289">
        <v>5</v>
      </c>
      <c r="F56" s="289">
        <v>6</v>
      </c>
      <c r="G56" s="289">
        <v>7</v>
      </c>
    </row>
    <row r="57" spans="1:7" ht="26.25" thickBot="1" x14ac:dyDescent="0.25">
      <c r="A57" s="208">
        <v>1</v>
      </c>
      <c r="B57" s="162" t="s">
        <v>499</v>
      </c>
      <c r="C57" s="209">
        <f>SUM(C58:C60)</f>
        <v>68188.81</v>
      </c>
      <c r="D57" s="209">
        <f>SUM(D58:D60)</f>
        <v>0</v>
      </c>
      <c r="E57" s="209">
        <f>SUM(E58:E60)</f>
        <v>0</v>
      </c>
      <c r="F57" s="209">
        <f>SUM(F58:F60)</f>
        <v>0</v>
      </c>
      <c r="G57" s="209">
        <f>SUM(G58:G60)</f>
        <v>1950</v>
      </c>
    </row>
    <row r="58" spans="1:7" ht="26.25" thickBot="1" x14ac:dyDescent="0.25">
      <c r="A58" s="76">
        <f>A57+1</f>
        <v>2</v>
      </c>
      <c r="B58" s="78" t="s">
        <v>500</v>
      </c>
      <c r="C58" s="111">
        <v>68188.81</v>
      </c>
      <c r="D58" s="111">
        <v>0</v>
      </c>
      <c r="E58" s="111">
        <v>0</v>
      </c>
      <c r="F58" s="111">
        <v>0</v>
      </c>
      <c r="G58" s="111">
        <v>1950</v>
      </c>
    </row>
    <row r="59" spans="1:7" ht="39" thickBot="1" x14ac:dyDescent="0.25">
      <c r="A59" s="76">
        <f>A58+1</f>
        <v>3</v>
      </c>
      <c r="B59" s="78" t="s">
        <v>501</v>
      </c>
      <c r="C59" s="111">
        <v>0</v>
      </c>
      <c r="D59" s="111">
        <v>0</v>
      </c>
      <c r="E59" s="112">
        <v>0</v>
      </c>
      <c r="F59" s="111">
        <v>0</v>
      </c>
      <c r="G59" s="111">
        <v>0</v>
      </c>
    </row>
    <row r="60" spans="1:7" ht="13.5" thickBot="1" x14ac:dyDescent="0.25">
      <c r="A60" s="76">
        <f>A59+1</f>
        <v>4</v>
      </c>
      <c r="B60" s="78" t="s">
        <v>502</v>
      </c>
      <c r="C60" s="111">
        <v>0</v>
      </c>
      <c r="D60" s="111">
        <v>0</v>
      </c>
      <c r="E60" s="112">
        <v>0</v>
      </c>
      <c r="F60" s="111">
        <v>0</v>
      </c>
      <c r="G60" s="111">
        <v>0</v>
      </c>
    </row>
    <row r="61" spans="1:7" ht="51.75" thickBot="1" x14ac:dyDescent="0.25">
      <c r="A61" s="208">
        <f>A60+1</f>
        <v>5</v>
      </c>
      <c r="B61" s="162" t="s">
        <v>74</v>
      </c>
      <c r="C61" s="209">
        <f>C62+C70</f>
        <v>0</v>
      </c>
      <c r="D61" s="209">
        <f>D62+D70</f>
        <v>0</v>
      </c>
      <c r="E61" s="209">
        <f>E62+E70</f>
        <v>0</v>
      </c>
      <c r="F61" s="209">
        <f>F62+F70</f>
        <v>0</v>
      </c>
      <c r="G61" s="209">
        <f>G62+G70</f>
        <v>0</v>
      </c>
    </row>
    <row r="62" spans="1:7" ht="51.75" thickBot="1" x14ac:dyDescent="0.25">
      <c r="A62" s="211">
        <f>A61+1</f>
        <v>6</v>
      </c>
      <c r="B62" s="212" t="s">
        <v>503</v>
      </c>
      <c r="C62" s="111">
        <f>SUM(C63:C69)</f>
        <v>0</v>
      </c>
      <c r="D62" s="111">
        <f>SUM(D63:D69)</f>
        <v>0</v>
      </c>
      <c r="E62" s="111">
        <f>SUM(E63:E69)</f>
        <v>0</v>
      </c>
      <c r="F62" s="111">
        <f>SUM(F63:F69)</f>
        <v>0</v>
      </c>
      <c r="G62" s="111">
        <f>SUM(G63:G69)</f>
        <v>0</v>
      </c>
    </row>
    <row r="63" spans="1:7" ht="26.25" thickBot="1" x14ac:dyDescent="0.25">
      <c r="A63" s="76">
        <f t="shared" ref="A63:A69" si="3">A62+1</f>
        <v>7</v>
      </c>
      <c r="B63" s="78" t="s">
        <v>504</v>
      </c>
      <c r="C63" s="111">
        <v>0</v>
      </c>
      <c r="D63" s="111">
        <v>0</v>
      </c>
      <c r="E63" s="112">
        <v>0</v>
      </c>
      <c r="F63" s="111">
        <v>0</v>
      </c>
      <c r="G63" s="111">
        <v>0</v>
      </c>
    </row>
    <row r="64" spans="1:7" ht="39" thickBot="1" x14ac:dyDescent="0.25">
      <c r="A64" s="76">
        <f t="shared" si="3"/>
        <v>8</v>
      </c>
      <c r="B64" s="78" t="s">
        <v>505</v>
      </c>
      <c r="C64" s="111">
        <v>0</v>
      </c>
      <c r="D64" s="111">
        <v>0</v>
      </c>
      <c r="E64" s="112">
        <v>0</v>
      </c>
      <c r="F64" s="111">
        <v>0</v>
      </c>
      <c r="G64" s="111">
        <v>0</v>
      </c>
    </row>
    <row r="65" spans="1:7" ht="13.5" thickBot="1" x14ac:dyDescent="0.25">
      <c r="A65" s="76">
        <f t="shared" si="3"/>
        <v>9</v>
      </c>
      <c r="B65" s="78" t="s">
        <v>506</v>
      </c>
      <c r="C65" s="111">
        <v>0</v>
      </c>
      <c r="D65" s="111">
        <v>0</v>
      </c>
      <c r="E65" s="112">
        <v>0</v>
      </c>
      <c r="F65" s="111">
        <v>0</v>
      </c>
      <c r="G65" s="111">
        <v>0</v>
      </c>
    </row>
    <row r="66" spans="1:7" ht="26.25" thickBot="1" x14ac:dyDescent="0.25">
      <c r="A66" s="76">
        <f t="shared" si="3"/>
        <v>10</v>
      </c>
      <c r="B66" s="78" t="s">
        <v>507</v>
      </c>
      <c r="C66" s="111">
        <v>0</v>
      </c>
      <c r="D66" s="111">
        <v>0</v>
      </c>
      <c r="E66" s="112">
        <v>0</v>
      </c>
      <c r="F66" s="111">
        <v>0</v>
      </c>
      <c r="G66" s="111">
        <v>0</v>
      </c>
    </row>
    <row r="67" spans="1:7" ht="26.25" thickBot="1" x14ac:dyDescent="0.25">
      <c r="A67" s="76">
        <f t="shared" si="3"/>
        <v>11</v>
      </c>
      <c r="B67" s="78" t="s">
        <v>508</v>
      </c>
      <c r="C67" s="111">
        <v>0</v>
      </c>
      <c r="D67" s="111">
        <v>0</v>
      </c>
      <c r="E67" s="112">
        <v>0</v>
      </c>
      <c r="F67" s="111">
        <v>0</v>
      </c>
      <c r="G67" s="111">
        <v>0</v>
      </c>
    </row>
    <row r="68" spans="1:7" ht="13.5" thickBot="1" x14ac:dyDescent="0.25">
      <c r="A68" s="76">
        <f t="shared" si="3"/>
        <v>12</v>
      </c>
      <c r="B68" s="78" t="s">
        <v>509</v>
      </c>
      <c r="C68" s="111">
        <v>0</v>
      </c>
      <c r="D68" s="111">
        <v>0</v>
      </c>
      <c r="E68" s="112">
        <v>0</v>
      </c>
      <c r="F68" s="111">
        <v>0</v>
      </c>
      <c r="G68" s="111">
        <v>0</v>
      </c>
    </row>
    <row r="69" spans="1:7" ht="64.5" thickBot="1" x14ac:dyDescent="0.25">
      <c r="A69" s="76">
        <f t="shared" si="3"/>
        <v>13</v>
      </c>
      <c r="B69" s="78" t="s">
        <v>510</v>
      </c>
      <c r="C69" s="111">
        <v>0</v>
      </c>
      <c r="D69" s="111">
        <v>0</v>
      </c>
      <c r="E69" s="112">
        <v>0</v>
      </c>
      <c r="F69" s="111">
        <v>0</v>
      </c>
      <c r="G69" s="111">
        <v>0</v>
      </c>
    </row>
    <row r="70" spans="1:7" ht="51.75" thickBot="1" x14ac:dyDescent="0.25">
      <c r="A70" s="211">
        <f t="shared" ref="A70:A75" si="4">A69+1</f>
        <v>14</v>
      </c>
      <c r="B70" s="212" t="s">
        <v>589</v>
      </c>
      <c r="C70" s="111">
        <f>SUM(C71:C73)</f>
        <v>0</v>
      </c>
      <c r="D70" s="111">
        <f>SUM(D71:D73)</f>
        <v>0</v>
      </c>
      <c r="E70" s="111">
        <f>SUM(E71:E73)</f>
        <v>0</v>
      </c>
      <c r="F70" s="111">
        <f>SUM(F71:F73)</f>
        <v>0</v>
      </c>
      <c r="G70" s="111">
        <f>SUM(G71:G73)</f>
        <v>0</v>
      </c>
    </row>
    <row r="71" spans="1:7" ht="39" thickBot="1" x14ac:dyDescent="0.25">
      <c r="A71" s="76">
        <f t="shared" si="4"/>
        <v>15</v>
      </c>
      <c r="B71" s="78" t="s">
        <v>511</v>
      </c>
      <c r="C71" s="111">
        <v>0</v>
      </c>
      <c r="D71" s="111">
        <v>0</v>
      </c>
      <c r="E71" s="112">
        <v>0</v>
      </c>
      <c r="F71" s="111">
        <v>0</v>
      </c>
      <c r="G71" s="111">
        <v>0</v>
      </c>
    </row>
    <row r="72" spans="1:7" ht="51.75" thickBot="1" x14ac:dyDescent="0.25">
      <c r="A72" s="76">
        <f t="shared" si="4"/>
        <v>16</v>
      </c>
      <c r="B72" s="78" t="s">
        <v>512</v>
      </c>
      <c r="C72" s="111">
        <v>0</v>
      </c>
      <c r="D72" s="111">
        <v>0</v>
      </c>
      <c r="E72" s="112">
        <v>0</v>
      </c>
      <c r="F72" s="111">
        <v>0</v>
      </c>
      <c r="G72" s="111">
        <v>0</v>
      </c>
    </row>
    <row r="73" spans="1:7" ht="13.5" thickBot="1" x14ac:dyDescent="0.25">
      <c r="A73" s="76">
        <f t="shared" si="4"/>
        <v>17</v>
      </c>
      <c r="B73" s="78" t="s">
        <v>513</v>
      </c>
      <c r="C73" s="111">
        <v>0</v>
      </c>
      <c r="D73" s="111">
        <v>0</v>
      </c>
      <c r="E73" s="112">
        <v>0</v>
      </c>
      <c r="F73" s="111">
        <v>0</v>
      </c>
      <c r="G73" s="111">
        <v>0</v>
      </c>
    </row>
    <row r="74" spans="1:7" ht="64.5" thickBot="1" x14ac:dyDescent="0.25">
      <c r="A74" s="208">
        <f t="shared" si="4"/>
        <v>18</v>
      </c>
      <c r="B74" s="162" t="s">
        <v>514</v>
      </c>
      <c r="C74" s="209">
        <f>SUM(C75:C85)</f>
        <v>29803952.640000001</v>
      </c>
      <c r="D74" s="209">
        <f>SUM(D75:D85)</f>
        <v>0</v>
      </c>
      <c r="E74" s="209">
        <f>SUM(E75:E85)</f>
        <v>0</v>
      </c>
      <c r="F74" s="209">
        <f>SUM(F75:F85)</f>
        <v>0</v>
      </c>
      <c r="G74" s="209">
        <f>SUM(G75:G85)</f>
        <v>0</v>
      </c>
    </row>
    <row r="75" spans="1:7" ht="64.5" thickBot="1" x14ac:dyDescent="0.25">
      <c r="A75" s="76">
        <f t="shared" si="4"/>
        <v>19</v>
      </c>
      <c r="B75" s="78" t="s">
        <v>515</v>
      </c>
      <c r="C75" s="111">
        <v>0</v>
      </c>
      <c r="D75" s="111">
        <v>0</v>
      </c>
      <c r="E75" s="112">
        <v>0</v>
      </c>
      <c r="F75" s="111">
        <v>0</v>
      </c>
      <c r="G75" s="111">
        <v>0</v>
      </c>
    </row>
    <row r="76" spans="1:7" ht="51.75" thickBot="1" x14ac:dyDescent="0.25">
      <c r="A76" s="76">
        <f t="shared" ref="A76:A100" si="5">A75+1</f>
        <v>20</v>
      </c>
      <c r="B76" s="78" t="s">
        <v>516</v>
      </c>
      <c r="C76" s="111">
        <v>29803952.640000001</v>
      </c>
      <c r="D76" s="111">
        <v>0</v>
      </c>
      <c r="E76" s="112">
        <v>0</v>
      </c>
      <c r="F76" s="111">
        <v>0</v>
      </c>
      <c r="G76" s="111">
        <v>0</v>
      </c>
    </row>
    <row r="77" spans="1:7" ht="64.5" thickBot="1" x14ac:dyDescent="0.25">
      <c r="A77" s="76">
        <f t="shared" si="5"/>
        <v>21</v>
      </c>
      <c r="B77" s="78" t="s">
        <v>469</v>
      </c>
      <c r="C77" s="111">
        <v>0</v>
      </c>
      <c r="D77" s="111">
        <v>0</v>
      </c>
      <c r="E77" s="112">
        <v>0</v>
      </c>
      <c r="F77" s="111">
        <v>0</v>
      </c>
      <c r="G77" s="111">
        <v>0</v>
      </c>
    </row>
    <row r="78" spans="1:7" ht="64.5" thickBot="1" x14ac:dyDescent="0.25">
      <c r="A78" s="76">
        <f t="shared" si="5"/>
        <v>22</v>
      </c>
      <c r="B78" s="78" t="s">
        <v>470</v>
      </c>
      <c r="C78" s="111">
        <v>0</v>
      </c>
      <c r="D78" s="111">
        <v>0</v>
      </c>
      <c r="E78" s="112">
        <v>0</v>
      </c>
      <c r="F78" s="111">
        <v>0</v>
      </c>
      <c r="G78" s="111">
        <v>0</v>
      </c>
    </row>
    <row r="79" spans="1:7" ht="64.5" thickBot="1" x14ac:dyDescent="0.25">
      <c r="A79" s="76">
        <f t="shared" si="5"/>
        <v>23</v>
      </c>
      <c r="B79" s="78" t="s">
        <v>471</v>
      </c>
      <c r="C79" s="111">
        <v>0</v>
      </c>
      <c r="D79" s="111">
        <v>0</v>
      </c>
      <c r="E79" s="112">
        <v>0</v>
      </c>
      <c r="F79" s="111">
        <v>0</v>
      </c>
      <c r="G79" s="111">
        <v>0</v>
      </c>
    </row>
    <row r="80" spans="1:7" ht="51.75" thickBot="1" x14ac:dyDescent="0.25">
      <c r="A80" s="76">
        <f t="shared" si="5"/>
        <v>24</v>
      </c>
      <c r="B80" s="78" t="s">
        <v>472</v>
      </c>
      <c r="C80" s="111">
        <v>0</v>
      </c>
      <c r="D80" s="111">
        <v>0</v>
      </c>
      <c r="E80" s="112">
        <v>0</v>
      </c>
      <c r="F80" s="111">
        <v>0</v>
      </c>
      <c r="G80" s="111">
        <v>0</v>
      </c>
    </row>
    <row r="81" spans="1:7" ht="90" thickBot="1" x14ac:dyDescent="0.25">
      <c r="A81" s="76">
        <f t="shared" si="5"/>
        <v>25</v>
      </c>
      <c r="B81" s="78" t="s">
        <v>517</v>
      </c>
      <c r="C81" s="111">
        <v>0</v>
      </c>
      <c r="D81" s="111">
        <v>0</v>
      </c>
      <c r="E81" s="112">
        <v>0</v>
      </c>
      <c r="F81" s="111">
        <v>0</v>
      </c>
      <c r="G81" s="111">
        <v>0</v>
      </c>
    </row>
    <row r="82" spans="1:7" ht="77.25" thickBot="1" x14ac:dyDescent="0.25">
      <c r="A82" s="76">
        <f t="shared" si="5"/>
        <v>26</v>
      </c>
      <c r="B82" s="78" t="s">
        <v>474</v>
      </c>
      <c r="C82" s="111">
        <v>0</v>
      </c>
      <c r="D82" s="111">
        <v>0</v>
      </c>
      <c r="E82" s="112">
        <v>0</v>
      </c>
      <c r="F82" s="111">
        <v>0</v>
      </c>
      <c r="G82" s="111">
        <v>0</v>
      </c>
    </row>
    <row r="83" spans="1:7" ht="39" thickBot="1" x14ac:dyDescent="0.25">
      <c r="A83" s="76">
        <f t="shared" si="5"/>
        <v>27</v>
      </c>
      <c r="B83" s="78" t="s">
        <v>475</v>
      </c>
      <c r="C83" s="111">
        <v>0</v>
      </c>
      <c r="D83" s="111">
        <v>0</v>
      </c>
      <c r="E83" s="112">
        <v>0</v>
      </c>
      <c r="F83" s="111">
        <v>0</v>
      </c>
      <c r="G83" s="111">
        <v>0</v>
      </c>
    </row>
    <row r="84" spans="1:7" ht="64.5" thickBot="1" x14ac:dyDescent="0.25">
      <c r="A84" s="76">
        <f t="shared" si="5"/>
        <v>28</v>
      </c>
      <c r="B84" s="78" t="s">
        <v>476</v>
      </c>
      <c r="C84" s="111">
        <v>0</v>
      </c>
      <c r="D84" s="111">
        <v>0</v>
      </c>
      <c r="E84" s="112">
        <v>0</v>
      </c>
      <c r="F84" s="111">
        <v>0</v>
      </c>
      <c r="G84" s="111">
        <v>0</v>
      </c>
    </row>
    <row r="85" spans="1:7" ht="39" thickBot="1" x14ac:dyDescent="0.25">
      <c r="A85" s="76">
        <f t="shared" si="5"/>
        <v>29</v>
      </c>
      <c r="B85" s="78" t="s">
        <v>478</v>
      </c>
      <c r="C85" s="111">
        <v>0</v>
      </c>
      <c r="D85" s="111">
        <v>0</v>
      </c>
      <c r="E85" s="112">
        <v>0</v>
      </c>
      <c r="F85" s="111">
        <v>0</v>
      </c>
      <c r="G85" s="111">
        <v>0</v>
      </c>
    </row>
    <row r="86" spans="1:7" ht="64.5" thickBot="1" x14ac:dyDescent="0.25">
      <c r="A86" s="208">
        <f t="shared" si="5"/>
        <v>30</v>
      </c>
      <c r="B86" s="162" t="s">
        <v>518</v>
      </c>
      <c r="C86" s="209">
        <f>SUM(C87:C93)</f>
        <v>0</v>
      </c>
      <c r="D86" s="209">
        <f>SUM(D87:D93)</f>
        <v>0</v>
      </c>
      <c r="E86" s="209">
        <f>SUM(E87:E93)</f>
        <v>0</v>
      </c>
      <c r="F86" s="209">
        <f>SUM(F87:F93)</f>
        <v>0</v>
      </c>
      <c r="G86" s="209">
        <f>SUM(G87:G93)</f>
        <v>0</v>
      </c>
    </row>
    <row r="87" spans="1:7" ht="26.25" thickBot="1" x14ac:dyDescent="0.25">
      <c r="A87" s="76">
        <f t="shared" si="5"/>
        <v>31</v>
      </c>
      <c r="B87" s="78" t="s">
        <v>482</v>
      </c>
      <c r="C87" s="111">
        <v>0</v>
      </c>
      <c r="D87" s="111">
        <v>0</v>
      </c>
      <c r="E87" s="112">
        <v>0</v>
      </c>
      <c r="F87" s="111">
        <v>0</v>
      </c>
      <c r="G87" s="111">
        <v>0</v>
      </c>
    </row>
    <row r="88" spans="1:7" ht="51.75" thickBot="1" x14ac:dyDescent="0.25">
      <c r="A88" s="76">
        <f t="shared" si="5"/>
        <v>32</v>
      </c>
      <c r="B88" s="78" t="s">
        <v>483</v>
      </c>
      <c r="C88" s="111">
        <v>0</v>
      </c>
      <c r="D88" s="111">
        <v>0</v>
      </c>
      <c r="E88" s="112">
        <v>0</v>
      </c>
      <c r="F88" s="111">
        <v>0</v>
      </c>
      <c r="G88" s="111">
        <v>0</v>
      </c>
    </row>
    <row r="89" spans="1:7" ht="26.25" thickBot="1" x14ac:dyDescent="0.25">
      <c r="A89" s="76">
        <f t="shared" si="5"/>
        <v>33</v>
      </c>
      <c r="B89" s="78" t="s">
        <v>484</v>
      </c>
      <c r="C89" s="111">
        <v>0</v>
      </c>
      <c r="D89" s="111">
        <v>0</v>
      </c>
      <c r="E89" s="112">
        <v>0</v>
      </c>
      <c r="F89" s="111">
        <v>0</v>
      </c>
      <c r="G89" s="111">
        <v>0</v>
      </c>
    </row>
    <row r="90" spans="1:7" ht="51.75" thickBot="1" x14ac:dyDescent="0.25">
      <c r="A90" s="76">
        <f t="shared" si="5"/>
        <v>34</v>
      </c>
      <c r="B90" s="78" t="s">
        <v>485</v>
      </c>
      <c r="C90" s="111">
        <v>0</v>
      </c>
      <c r="D90" s="111">
        <v>0</v>
      </c>
      <c r="E90" s="112">
        <v>0</v>
      </c>
      <c r="F90" s="111">
        <v>0</v>
      </c>
      <c r="G90" s="111">
        <v>0</v>
      </c>
    </row>
    <row r="91" spans="1:7" ht="77.25" thickBot="1" x14ac:dyDescent="0.25">
      <c r="A91" s="76">
        <f t="shared" si="5"/>
        <v>35</v>
      </c>
      <c r="B91" s="78" t="s">
        <v>486</v>
      </c>
      <c r="C91" s="111">
        <v>0</v>
      </c>
      <c r="D91" s="111">
        <v>0</v>
      </c>
      <c r="E91" s="112">
        <v>0</v>
      </c>
      <c r="F91" s="111">
        <v>0</v>
      </c>
      <c r="G91" s="111">
        <v>0</v>
      </c>
    </row>
    <row r="92" spans="1:7" ht="51.75" thickBot="1" x14ac:dyDescent="0.25">
      <c r="A92" s="76">
        <f t="shared" si="5"/>
        <v>36</v>
      </c>
      <c r="B92" s="78" t="s">
        <v>487</v>
      </c>
      <c r="C92" s="111">
        <v>0</v>
      </c>
      <c r="D92" s="111">
        <v>0</v>
      </c>
      <c r="E92" s="112">
        <v>0</v>
      </c>
      <c r="F92" s="111">
        <v>0</v>
      </c>
      <c r="G92" s="111">
        <v>0</v>
      </c>
    </row>
    <row r="93" spans="1:7" ht="26.25" thickBot="1" x14ac:dyDescent="0.25">
      <c r="A93" s="76">
        <f t="shared" si="5"/>
        <v>37</v>
      </c>
      <c r="B93" s="78" t="s">
        <v>488</v>
      </c>
      <c r="C93" s="111">
        <v>0</v>
      </c>
      <c r="D93" s="111">
        <v>0</v>
      </c>
      <c r="E93" s="112">
        <v>0</v>
      </c>
      <c r="F93" s="111">
        <v>0</v>
      </c>
      <c r="G93" s="111">
        <v>0</v>
      </c>
    </row>
    <row r="94" spans="1:7" ht="51.75" thickBot="1" x14ac:dyDescent="0.25">
      <c r="A94" s="208">
        <f t="shared" si="5"/>
        <v>38</v>
      </c>
      <c r="B94" s="162" t="s">
        <v>519</v>
      </c>
      <c r="C94" s="209">
        <f>SUM(C95:C99)</f>
        <v>0</v>
      </c>
      <c r="D94" s="209">
        <f>SUM(D95:D99)</f>
        <v>0</v>
      </c>
      <c r="E94" s="209">
        <f>SUM(E95:E99)</f>
        <v>0</v>
      </c>
      <c r="F94" s="209">
        <f>SUM(F95:F99)</f>
        <v>0</v>
      </c>
      <c r="G94" s="209">
        <f>SUM(G95:G99)</f>
        <v>6907494.0800000001</v>
      </c>
    </row>
    <row r="95" spans="1:7" ht="26.25" thickBot="1" x14ac:dyDescent="0.25">
      <c r="A95" s="76">
        <f t="shared" si="5"/>
        <v>39</v>
      </c>
      <c r="B95" s="78" t="s">
        <v>490</v>
      </c>
      <c r="C95" s="111">
        <v>0</v>
      </c>
      <c r="D95" s="111">
        <v>0</v>
      </c>
      <c r="E95" s="112">
        <v>0</v>
      </c>
      <c r="F95" s="111">
        <v>0</v>
      </c>
      <c r="G95" s="111">
        <v>6907494.0800000001</v>
      </c>
    </row>
    <row r="96" spans="1:7" ht="26.25" thickBot="1" x14ac:dyDescent="0.25">
      <c r="A96" s="76">
        <f t="shared" si="5"/>
        <v>40</v>
      </c>
      <c r="B96" s="78" t="s">
        <v>491</v>
      </c>
      <c r="C96" s="111">
        <v>0</v>
      </c>
      <c r="D96" s="111">
        <v>0</v>
      </c>
      <c r="E96" s="112">
        <v>0</v>
      </c>
      <c r="F96" s="111">
        <v>0</v>
      </c>
      <c r="G96" s="111">
        <v>0</v>
      </c>
    </row>
    <row r="97" spans="1:7" ht="64.5" thickBot="1" x14ac:dyDescent="0.25">
      <c r="A97" s="76">
        <f t="shared" si="5"/>
        <v>41</v>
      </c>
      <c r="B97" s="78" t="s">
        <v>492</v>
      </c>
      <c r="C97" s="111">
        <v>0</v>
      </c>
      <c r="D97" s="111">
        <v>0</v>
      </c>
      <c r="E97" s="112">
        <v>0</v>
      </c>
      <c r="F97" s="111">
        <v>0</v>
      </c>
      <c r="G97" s="111">
        <v>0</v>
      </c>
    </row>
    <row r="98" spans="1:7" ht="26.25" thickBot="1" x14ac:dyDescent="0.25">
      <c r="A98" s="76">
        <f t="shared" si="5"/>
        <v>42</v>
      </c>
      <c r="B98" s="78" t="s">
        <v>493</v>
      </c>
      <c r="C98" s="111">
        <v>0</v>
      </c>
      <c r="D98" s="111">
        <v>0</v>
      </c>
      <c r="E98" s="112">
        <v>0</v>
      </c>
      <c r="F98" s="111">
        <v>0</v>
      </c>
      <c r="G98" s="111">
        <v>0</v>
      </c>
    </row>
    <row r="99" spans="1:7" ht="26.25" thickBot="1" x14ac:dyDescent="0.25">
      <c r="A99" s="76">
        <f t="shared" si="5"/>
        <v>43</v>
      </c>
      <c r="B99" s="78" t="s">
        <v>494</v>
      </c>
      <c r="C99" s="111">
        <v>0</v>
      </c>
      <c r="D99" s="111">
        <v>0</v>
      </c>
      <c r="E99" s="112">
        <v>0</v>
      </c>
      <c r="F99" s="111">
        <v>0</v>
      </c>
      <c r="G99" s="111">
        <f>'12.1'!F15</f>
        <v>0</v>
      </c>
    </row>
    <row r="100" spans="1:7" ht="13.5" thickBot="1" x14ac:dyDescent="0.25">
      <c r="A100" s="213">
        <f t="shared" si="5"/>
        <v>44</v>
      </c>
      <c r="B100" s="214" t="s">
        <v>1216</v>
      </c>
      <c r="C100" s="215">
        <v>29872141.449999999</v>
      </c>
      <c r="D100" s="215">
        <v>0</v>
      </c>
      <c r="E100" s="215">
        <v>0</v>
      </c>
      <c r="F100" s="215">
        <v>0</v>
      </c>
      <c r="G100" s="215">
        <v>6909444.0800000001</v>
      </c>
    </row>
  </sheetData>
  <mergeCells count="6">
    <mergeCell ref="A53:G53"/>
    <mergeCell ref="A1:G1"/>
    <mergeCell ref="A2:G2"/>
    <mergeCell ref="A3:G3"/>
    <mergeCell ref="A4:G4"/>
    <mergeCell ref="A5:G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81"/>
  <sheetViews>
    <sheetView topLeftCell="A56" zoomScaleNormal="100" workbookViewId="0">
      <selection activeCell="B17" sqref="B17"/>
    </sheetView>
  </sheetViews>
  <sheetFormatPr defaultRowHeight="12.75" x14ac:dyDescent="0.2"/>
  <cols>
    <col min="1" max="1" width="9.140625" style="60"/>
    <col min="2" max="2" width="27" style="60" customWidth="1"/>
    <col min="3" max="3" width="15" style="60" customWidth="1"/>
    <col min="4" max="4" width="14.85546875" style="60" customWidth="1"/>
    <col min="5" max="7" width="13.7109375" style="60" customWidth="1"/>
    <col min="8" max="16384" width="9.140625" style="60"/>
  </cols>
  <sheetData>
    <row r="1" spans="1:6" ht="15.75" x14ac:dyDescent="0.2">
      <c r="A1" s="558" t="s">
        <v>140</v>
      </c>
      <c r="B1" s="558"/>
      <c r="C1" s="558"/>
      <c r="D1" s="558"/>
      <c r="E1" s="558"/>
      <c r="F1" s="558"/>
    </row>
    <row r="2" spans="1:6" ht="15.75" x14ac:dyDescent="0.2">
      <c r="A2" s="559" t="s">
        <v>141</v>
      </c>
      <c r="B2" s="559"/>
      <c r="C2" s="559"/>
      <c r="D2" s="559"/>
      <c r="E2" s="559"/>
      <c r="F2" s="559"/>
    </row>
    <row r="3" spans="1:6" ht="15.75" x14ac:dyDescent="0.2">
      <c r="A3" s="559" t="str">
        <f>'52.8'!A3:G3</f>
        <v>по состоянию на 30.06.2025</v>
      </c>
      <c r="B3" s="559"/>
      <c r="C3" s="559"/>
      <c r="D3" s="559"/>
      <c r="E3" s="559"/>
      <c r="F3" s="559"/>
    </row>
    <row r="4" spans="1:6" x14ac:dyDescent="0.2">
      <c r="A4" s="618" t="s">
        <v>1016</v>
      </c>
      <c r="B4" s="618"/>
      <c r="C4" s="618"/>
      <c r="D4" s="618"/>
      <c r="E4" s="618"/>
      <c r="F4" s="618"/>
    </row>
    <row r="5" spans="1:6" x14ac:dyDescent="0.2">
      <c r="A5" s="606" t="s">
        <v>1154</v>
      </c>
      <c r="B5" s="606"/>
      <c r="C5" s="606"/>
      <c r="D5" s="606"/>
      <c r="E5" s="606"/>
      <c r="F5" s="606"/>
    </row>
    <row r="6" spans="1:6" ht="13.5" thickBot="1" x14ac:dyDescent="0.25">
      <c r="F6" s="74" t="s">
        <v>520</v>
      </c>
    </row>
    <row r="7" spans="1:6" ht="13.5" thickBot="1" x14ac:dyDescent="0.25">
      <c r="A7" s="659" t="s">
        <v>64</v>
      </c>
      <c r="B7" s="660"/>
      <c r="C7" s="660"/>
      <c r="D7" s="660"/>
      <c r="E7" s="660"/>
      <c r="F7" s="661"/>
    </row>
    <row r="8" spans="1:6" ht="77.25" thickBot="1" x14ac:dyDescent="0.25">
      <c r="A8" s="290" t="s">
        <v>1</v>
      </c>
      <c r="B8" s="291" t="s">
        <v>3</v>
      </c>
      <c r="C8" s="290" t="s">
        <v>521</v>
      </c>
      <c r="D8" s="291" t="s">
        <v>522</v>
      </c>
      <c r="E8" s="291" t="s">
        <v>523</v>
      </c>
      <c r="F8" s="291" t="s">
        <v>151</v>
      </c>
    </row>
    <row r="9" spans="1:6" ht="13.5" thickBot="1" x14ac:dyDescent="0.25">
      <c r="A9" s="213">
        <v>1</v>
      </c>
      <c r="B9" s="289">
        <v>2</v>
      </c>
      <c r="C9" s="289">
        <v>3</v>
      </c>
      <c r="D9" s="289">
        <v>4</v>
      </c>
      <c r="E9" s="289">
        <v>5</v>
      </c>
      <c r="F9" s="289">
        <v>6</v>
      </c>
    </row>
    <row r="10" spans="1:6" ht="13.5" thickBot="1" x14ac:dyDescent="0.25">
      <c r="A10" s="208">
        <v>1</v>
      </c>
      <c r="B10" s="162" t="s">
        <v>73</v>
      </c>
      <c r="C10" s="209">
        <f>'5.1'!C11</f>
        <v>703280.43</v>
      </c>
      <c r="D10" s="209">
        <v>0</v>
      </c>
      <c r="E10" s="209">
        <v>0</v>
      </c>
      <c r="F10" s="209">
        <f>SUM(C10:E10)</f>
        <v>703280.43</v>
      </c>
    </row>
    <row r="11" spans="1:6" ht="51.75" thickBot="1" x14ac:dyDescent="0.25">
      <c r="A11" s="208">
        <f t="shared" ref="A11:A26" si="0">A10+1</f>
        <v>2</v>
      </c>
      <c r="B11" s="162" t="s">
        <v>72</v>
      </c>
      <c r="C11" s="209">
        <f>SUM(C12:C16)</f>
        <v>73748576.200000003</v>
      </c>
      <c r="D11" s="209">
        <f>SUM(D12:D16)</f>
        <v>0</v>
      </c>
      <c r="E11" s="209">
        <f>SUM(E12:E16)</f>
        <v>0</v>
      </c>
      <c r="F11" s="209">
        <f>SUM(F12:F16)</f>
        <v>73748576.200000003</v>
      </c>
    </row>
    <row r="12" spans="1:6" ht="77.25" hidden="1" thickBot="1" x14ac:dyDescent="0.25">
      <c r="A12" s="211">
        <f t="shared" si="0"/>
        <v>3</v>
      </c>
      <c r="B12" s="212" t="s">
        <v>75</v>
      </c>
      <c r="C12" s="111">
        <v>0</v>
      </c>
      <c r="D12" s="111">
        <v>0</v>
      </c>
      <c r="E12" s="111">
        <v>0</v>
      </c>
      <c r="F12" s="111">
        <f>SUM(C12:E12)</f>
        <v>0</v>
      </c>
    </row>
    <row r="13" spans="1:6" ht="90" hidden="1" thickBot="1" x14ac:dyDescent="0.25">
      <c r="A13" s="76">
        <f t="shared" si="0"/>
        <v>4</v>
      </c>
      <c r="B13" s="78" t="s">
        <v>371</v>
      </c>
      <c r="C13" s="111">
        <v>0</v>
      </c>
      <c r="D13" s="111">
        <v>0</v>
      </c>
      <c r="E13" s="111">
        <v>0</v>
      </c>
      <c r="F13" s="111">
        <f>SUM(C13:E13)</f>
        <v>0</v>
      </c>
    </row>
    <row r="14" spans="1:6" ht="51.75" hidden="1" thickBot="1" x14ac:dyDescent="0.25">
      <c r="A14" s="76">
        <f t="shared" si="0"/>
        <v>5</v>
      </c>
      <c r="B14" s="78" t="s">
        <v>74</v>
      </c>
      <c r="C14" s="111">
        <v>0</v>
      </c>
      <c r="D14" s="111">
        <v>0</v>
      </c>
      <c r="E14" s="111">
        <v>0</v>
      </c>
      <c r="F14" s="111">
        <f>SUM(C14:E14)</f>
        <v>0</v>
      </c>
    </row>
    <row r="15" spans="1:6" ht="13.5" hidden="1" thickBot="1" x14ac:dyDescent="0.25">
      <c r="A15" s="76">
        <f t="shared" si="0"/>
        <v>6</v>
      </c>
      <c r="B15" s="78" t="s">
        <v>76</v>
      </c>
      <c r="C15" s="111">
        <v>0</v>
      </c>
      <c r="D15" s="111">
        <v>0</v>
      </c>
      <c r="E15" s="111">
        <v>0</v>
      </c>
      <c r="F15" s="111">
        <f>SUM(C15:E15)</f>
        <v>0</v>
      </c>
    </row>
    <row r="16" spans="1:6" ht="13.5" thickBot="1" x14ac:dyDescent="0.25">
      <c r="A16" s="76">
        <f t="shared" si="0"/>
        <v>7</v>
      </c>
      <c r="B16" s="78" t="s">
        <v>77</v>
      </c>
      <c r="C16" s="111">
        <f>'6.1'!C9</f>
        <v>73748576.200000003</v>
      </c>
      <c r="D16" s="111">
        <v>0</v>
      </c>
      <c r="E16" s="111">
        <v>0</v>
      </c>
      <c r="F16" s="111">
        <f>SUM(C16:E16)</f>
        <v>73748576.200000003</v>
      </c>
    </row>
    <row r="17" spans="1:6" ht="51.75" thickBot="1" x14ac:dyDescent="0.25">
      <c r="A17" s="208">
        <f t="shared" si="0"/>
        <v>8</v>
      </c>
      <c r="B17" s="162" t="s">
        <v>78</v>
      </c>
      <c r="C17" s="209">
        <f>SUM(C18:C21)</f>
        <v>36297578.490000002</v>
      </c>
      <c r="D17" s="209">
        <f>SUM(D18:D21)</f>
        <v>0</v>
      </c>
      <c r="E17" s="209">
        <f>SUM(E18:E21)</f>
        <v>0</v>
      </c>
      <c r="F17" s="209">
        <f>SUM(F18:F21)</f>
        <v>36297578.490000002</v>
      </c>
    </row>
    <row r="18" spans="1:6" ht="39" thickBot="1" x14ac:dyDescent="0.25">
      <c r="A18" s="76">
        <f t="shared" si="0"/>
        <v>9</v>
      </c>
      <c r="B18" s="78" t="s">
        <v>79</v>
      </c>
      <c r="C18" s="111">
        <f>'10.1'!C10</f>
        <v>29362110.68</v>
      </c>
      <c r="D18" s="111">
        <v>0</v>
      </c>
      <c r="E18" s="111">
        <v>0</v>
      </c>
      <c r="F18" s="111">
        <f>SUM(C18:E18)</f>
        <v>29362110.68</v>
      </c>
    </row>
    <row r="19" spans="1:6" ht="26.25" hidden="1" thickBot="1" x14ac:dyDescent="0.25">
      <c r="A19" s="76">
        <f t="shared" si="0"/>
        <v>10</v>
      </c>
      <c r="B19" s="78" t="s">
        <v>80</v>
      </c>
      <c r="C19" s="111">
        <v>0</v>
      </c>
      <c r="D19" s="111">
        <v>0</v>
      </c>
      <c r="E19" s="111">
        <v>0</v>
      </c>
      <c r="F19" s="111">
        <f t="shared" ref="F19:F25" si="1">SUM(C19:E19)</f>
        <v>0</v>
      </c>
    </row>
    <row r="20" spans="1:6" ht="13.5" thickBot="1" x14ac:dyDescent="0.25">
      <c r="A20" s="76">
        <f t="shared" si="0"/>
        <v>11</v>
      </c>
      <c r="B20" s="78" t="s">
        <v>81</v>
      </c>
      <c r="C20" s="111">
        <f>'12.1'!C11</f>
        <v>6935467.8099999996</v>
      </c>
      <c r="D20" s="111">
        <v>0</v>
      </c>
      <c r="E20" s="111">
        <v>0</v>
      </c>
      <c r="F20" s="111">
        <f t="shared" si="1"/>
        <v>6935467.8099999996</v>
      </c>
    </row>
    <row r="21" spans="1:6" ht="26.25" hidden="1" thickBot="1" x14ac:dyDescent="0.25">
      <c r="A21" s="208">
        <f t="shared" si="0"/>
        <v>12</v>
      </c>
      <c r="B21" s="162" t="s">
        <v>28</v>
      </c>
      <c r="C21" s="209">
        <v>0</v>
      </c>
      <c r="D21" s="209">
        <v>0</v>
      </c>
      <c r="E21" s="209">
        <v>0</v>
      </c>
      <c r="F21" s="209">
        <f t="shared" si="1"/>
        <v>0</v>
      </c>
    </row>
    <row r="22" spans="1:6" ht="26.25" hidden="1" thickBot="1" x14ac:dyDescent="0.25">
      <c r="A22" s="76">
        <f t="shared" si="0"/>
        <v>13</v>
      </c>
      <c r="B22" s="78" t="s">
        <v>29</v>
      </c>
      <c r="C22" s="111">
        <v>0</v>
      </c>
      <c r="D22" s="111">
        <v>0</v>
      </c>
      <c r="E22" s="111">
        <v>0</v>
      </c>
      <c r="F22" s="111">
        <f t="shared" si="1"/>
        <v>0</v>
      </c>
    </row>
    <row r="23" spans="1:6" ht="39" hidden="1" thickBot="1" x14ac:dyDescent="0.25">
      <c r="A23" s="76">
        <f t="shared" si="0"/>
        <v>14</v>
      </c>
      <c r="B23" s="78" t="s">
        <v>527</v>
      </c>
      <c r="C23" s="111">
        <v>0</v>
      </c>
      <c r="D23" s="111">
        <v>0</v>
      </c>
      <c r="E23" s="111">
        <v>0</v>
      </c>
      <c r="F23" s="111">
        <f t="shared" si="1"/>
        <v>0</v>
      </c>
    </row>
    <row r="24" spans="1:6" ht="51.75" hidden="1" thickBot="1" x14ac:dyDescent="0.25">
      <c r="A24" s="76">
        <f t="shared" si="0"/>
        <v>15</v>
      </c>
      <c r="B24" s="78" t="s">
        <v>528</v>
      </c>
      <c r="C24" s="111">
        <v>0</v>
      </c>
      <c r="D24" s="111">
        <v>0</v>
      </c>
      <c r="E24" s="111">
        <v>0</v>
      </c>
      <c r="F24" s="111">
        <f t="shared" si="1"/>
        <v>0</v>
      </c>
    </row>
    <row r="25" spans="1:6" ht="13.5" thickBot="1" x14ac:dyDescent="0.25">
      <c r="A25" s="208">
        <f t="shared" si="0"/>
        <v>16</v>
      </c>
      <c r="B25" s="162" t="s">
        <v>96</v>
      </c>
      <c r="C25" s="209">
        <f>'20.1'!C19</f>
        <v>446526.05</v>
      </c>
      <c r="D25" s="209">
        <v>0</v>
      </c>
      <c r="E25" s="209">
        <v>0</v>
      </c>
      <c r="F25" s="209">
        <f t="shared" si="1"/>
        <v>446526.05</v>
      </c>
    </row>
    <row r="26" spans="1:6" ht="13.5" thickBot="1" x14ac:dyDescent="0.25">
      <c r="A26" s="292">
        <f t="shared" si="0"/>
        <v>17</v>
      </c>
      <c r="B26" s="306" t="s">
        <v>31</v>
      </c>
      <c r="C26" s="307">
        <f>C10+C11+C17+C21+C22+C23+C24+C25</f>
        <v>111195961.17</v>
      </c>
      <c r="D26" s="307">
        <f>D10+D11+D17+D21+D22+D23+D24+D25</f>
        <v>0</v>
      </c>
      <c r="E26" s="307">
        <f>E10+E11+E17+E21+E22+E23+E24+E25</f>
        <v>0</v>
      </c>
      <c r="F26" s="307">
        <f>F10+F11+F17+F21+F22+F23+F24+F25</f>
        <v>111195961.17</v>
      </c>
    </row>
    <row r="27" spans="1:6" ht="13.5" thickBot="1" x14ac:dyDescent="0.25">
      <c r="A27" s="115"/>
    </row>
    <row r="28" spans="1:6" ht="13.5" thickBot="1" x14ac:dyDescent="0.25">
      <c r="A28" s="659" t="s">
        <v>65</v>
      </c>
      <c r="B28" s="660"/>
      <c r="C28" s="660"/>
      <c r="D28" s="660"/>
      <c r="E28" s="660"/>
      <c r="F28" s="661"/>
    </row>
    <row r="29" spans="1:6" ht="77.25" thickBot="1" x14ac:dyDescent="0.25">
      <c r="A29" s="290" t="s">
        <v>1</v>
      </c>
      <c r="B29" s="291" t="s">
        <v>3</v>
      </c>
      <c r="C29" s="290" t="s">
        <v>521</v>
      </c>
      <c r="D29" s="291" t="s">
        <v>522</v>
      </c>
      <c r="E29" s="291" t="s">
        <v>523</v>
      </c>
      <c r="F29" s="291" t="s">
        <v>151</v>
      </c>
    </row>
    <row r="30" spans="1:6" ht="13.5" thickBot="1" x14ac:dyDescent="0.25">
      <c r="A30" s="213">
        <v>1</v>
      </c>
      <c r="B30" s="289">
        <v>2</v>
      </c>
      <c r="C30" s="289">
        <v>3</v>
      </c>
      <c r="D30" s="289">
        <v>4</v>
      </c>
      <c r="E30" s="289">
        <v>5</v>
      </c>
      <c r="F30" s="289">
        <v>6</v>
      </c>
    </row>
    <row r="31" spans="1:6" ht="51.75" hidden="1" thickBot="1" x14ac:dyDescent="0.25">
      <c r="A31" s="208">
        <f>A26+1</f>
        <v>18</v>
      </c>
      <c r="B31" s="162" t="s">
        <v>130</v>
      </c>
      <c r="C31" s="209">
        <f>SUM(C32:C33)</f>
        <v>0</v>
      </c>
      <c r="D31" s="209">
        <f>SUM(D32:D33)</f>
        <v>0</v>
      </c>
      <c r="E31" s="209">
        <f>SUM(E32:E33)</f>
        <v>0</v>
      </c>
      <c r="F31" s="209">
        <f>SUM(F32:F33)</f>
        <v>0</v>
      </c>
    </row>
    <row r="32" spans="1:6" ht="77.25" hidden="1" thickBot="1" x14ac:dyDescent="0.25">
      <c r="A32" s="211">
        <f t="shared" ref="A32:A42" si="2">A31+1</f>
        <v>19</v>
      </c>
      <c r="B32" s="212" t="s">
        <v>99</v>
      </c>
      <c r="C32" s="111">
        <v>0</v>
      </c>
      <c r="D32" s="111">
        <v>0</v>
      </c>
      <c r="E32" s="111">
        <v>0</v>
      </c>
      <c r="F32" s="111">
        <f t="shared" ref="F32:F40" si="3">SUM(C32:E32)</f>
        <v>0</v>
      </c>
    </row>
    <row r="33" spans="1:6" ht="90" hidden="1" thickBot="1" x14ac:dyDescent="0.25">
      <c r="A33" s="76">
        <f t="shared" si="2"/>
        <v>20</v>
      </c>
      <c r="B33" s="78" t="s">
        <v>103</v>
      </c>
      <c r="C33" s="111">
        <v>0</v>
      </c>
      <c r="D33" s="111">
        <v>0</v>
      </c>
      <c r="E33" s="111">
        <v>0</v>
      </c>
      <c r="F33" s="111">
        <f t="shared" si="3"/>
        <v>0</v>
      </c>
    </row>
    <row r="34" spans="1:6" ht="51.75" thickBot="1" x14ac:dyDescent="0.25">
      <c r="A34" s="208">
        <f t="shared" si="2"/>
        <v>21</v>
      </c>
      <c r="B34" s="162" t="s">
        <v>105</v>
      </c>
      <c r="C34" s="209">
        <f>SUM(C35:C38)</f>
        <v>1157719.5</v>
      </c>
      <c r="D34" s="209">
        <f>SUM(D35:D38)</f>
        <v>0</v>
      </c>
      <c r="E34" s="209">
        <f>SUM(E35:E38)</f>
        <v>0</v>
      </c>
      <c r="F34" s="209">
        <f>SUM(F35:F38)</f>
        <v>1157719.5</v>
      </c>
    </row>
    <row r="35" spans="1:6" ht="13.5" hidden="1" thickBot="1" x14ac:dyDescent="0.25">
      <c r="A35" s="76">
        <f t="shared" si="2"/>
        <v>22</v>
      </c>
      <c r="B35" s="78" t="s">
        <v>106</v>
      </c>
      <c r="C35" s="111">
        <v>0</v>
      </c>
      <c r="D35" s="111">
        <v>0</v>
      </c>
      <c r="E35" s="111">
        <v>0</v>
      </c>
      <c r="F35" s="111">
        <f t="shared" si="3"/>
        <v>0</v>
      </c>
    </row>
    <row r="36" spans="1:6" ht="26.25" thickBot="1" x14ac:dyDescent="0.25">
      <c r="A36" s="76">
        <f t="shared" si="2"/>
        <v>23</v>
      </c>
      <c r="B36" s="78" t="s">
        <v>107</v>
      </c>
      <c r="C36" s="111">
        <f>'24.1'!C27</f>
        <v>185427.96</v>
      </c>
      <c r="D36" s="111">
        <v>0</v>
      </c>
      <c r="E36" s="111">
        <v>0</v>
      </c>
      <c r="F36" s="111">
        <f t="shared" si="3"/>
        <v>185427.96</v>
      </c>
    </row>
    <row r="37" spans="1:6" ht="26.25" hidden="1" thickBot="1" x14ac:dyDescent="0.25">
      <c r="A37" s="76">
        <f t="shared" si="2"/>
        <v>24</v>
      </c>
      <c r="B37" s="78" t="s">
        <v>108</v>
      </c>
      <c r="C37" s="111">
        <v>0</v>
      </c>
      <c r="D37" s="111">
        <v>0</v>
      </c>
      <c r="E37" s="111">
        <v>0</v>
      </c>
      <c r="F37" s="111">
        <f t="shared" si="3"/>
        <v>0</v>
      </c>
    </row>
    <row r="38" spans="1:6" ht="13.5" thickBot="1" x14ac:dyDescent="0.25">
      <c r="A38" s="211">
        <f t="shared" si="2"/>
        <v>25</v>
      </c>
      <c r="B38" s="212" t="s">
        <v>109</v>
      </c>
      <c r="C38" s="111">
        <f>'26'!C29</f>
        <v>972291.54</v>
      </c>
      <c r="D38" s="111">
        <v>0</v>
      </c>
      <c r="E38" s="111">
        <v>0</v>
      </c>
      <c r="F38" s="111">
        <f t="shared" si="3"/>
        <v>972291.54</v>
      </c>
    </row>
    <row r="39" spans="1:6" ht="51.75" hidden="1" thickBot="1" x14ac:dyDescent="0.25">
      <c r="A39" s="208">
        <f t="shared" si="2"/>
        <v>26</v>
      </c>
      <c r="B39" s="162" t="s">
        <v>376</v>
      </c>
      <c r="C39" s="209">
        <v>0</v>
      </c>
      <c r="D39" s="209">
        <v>0</v>
      </c>
      <c r="E39" s="209">
        <v>0</v>
      </c>
      <c r="F39" s="209">
        <f t="shared" si="3"/>
        <v>0</v>
      </c>
    </row>
    <row r="40" spans="1:6" ht="13.5" thickBot="1" x14ac:dyDescent="0.25">
      <c r="A40" s="208">
        <f t="shared" si="2"/>
        <v>27</v>
      </c>
      <c r="B40" s="162" t="s">
        <v>37</v>
      </c>
      <c r="C40" s="209">
        <f>'29'!C18</f>
        <v>1676433.56</v>
      </c>
      <c r="D40" s="209">
        <v>0</v>
      </c>
      <c r="E40" s="209">
        <v>0</v>
      </c>
      <c r="F40" s="209">
        <f t="shared" si="3"/>
        <v>1676433.56</v>
      </c>
    </row>
    <row r="41" spans="1:6" ht="13.5" thickBot="1" x14ac:dyDescent="0.25">
      <c r="A41" s="149">
        <f t="shared" si="2"/>
        <v>28</v>
      </c>
      <c r="B41" s="110" t="s">
        <v>69</v>
      </c>
      <c r="C41" s="127">
        <f>C31+C34+C39+C40</f>
        <v>2834153.06</v>
      </c>
      <c r="D41" s="127">
        <f>D31+D34+D39+D40</f>
        <v>0</v>
      </c>
      <c r="E41" s="127">
        <f>E31+E34+E39+E40</f>
        <v>0</v>
      </c>
      <c r="F41" s="127">
        <f>F31+F34+F39+F40</f>
        <v>2834153.06</v>
      </c>
    </row>
    <row r="42" spans="1:6" ht="13.5" thickBot="1" x14ac:dyDescent="0.25">
      <c r="A42" s="292">
        <f t="shared" si="2"/>
        <v>29</v>
      </c>
      <c r="B42" s="306" t="s">
        <v>529</v>
      </c>
      <c r="C42" s="307">
        <f>C26-C41</f>
        <v>108361808.11</v>
      </c>
      <c r="D42" s="307">
        <f>D26-D41</f>
        <v>0</v>
      </c>
      <c r="E42" s="307">
        <f>E26-E41</f>
        <v>0</v>
      </c>
      <c r="F42" s="307">
        <f>F26-F41</f>
        <v>108361808.11</v>
      </c>
    </row>
    <row r="44" spans="1:6" ht="27" customHeight="1" x14ac:dyDescent="0.2">
      <c r="A44" s="606" t="s">
        <v>530</v>
      </c>
      <c r="B44" s="606"/>
      <c r="C44" s="606"/>
      <c r="D44" s="606"/>
      <c r="E44" s="606"/>
      <c r="F44" s="606"/>
    </row>
    <row r="45" spans="1:6" ht="13.5" thickBot="1" x14ac:dyDescent="0.25">
      <c r="F45" s="74" t="s">
        <v>520</v>
      </c>
    </row>
    <row r="46" spans="1:6" ht="13.5" thickBot="1" x14ac:dyDescent="0.25">
      <c r="A46" s="659" t="s">
        <v>64</v>
      </c>
      <c r="B46" s="660"/>
      <c r="C46" s="660"/>
      <c r="D46" s="660"/>
      <c r="E46" s="660"/>
      <c r="F46" s="661"/>
    </row>
    <row r="47" spans="1:6" ht="77.25" thickBot="1" x14ac:dyDescent="0.25">
      <c r="A47" s="290" t="s">
        <v>1</v>
      </c>
      <c r="B47" s="291" t="s">
        <v>3</v>
      </c>
      <c r="C47" s="290" t="s">
        <v>521</v>
      </c>
      <c r="D47" s="291" t="s">
        <v>522</v>
      </c>
      <c r="E47" s="291" t="s">
        <v>523</v>
      </c>
      <c r="F47" s="291" t="s">
        <v>151</v>
      </c>
    </row>
    <row r="48" spans="1:6" ht="13.5" thickBot="1" x14ac:dyDescent="0.25">
      <c r="A48" s="213">
        <v>1</v>
      </c>
      <c r="B48" s="289">
        <v>2</v>
      </c>
      <c r="C48" s="289">
        <v>3</v>
      </c>
      <c r="D48" s="289">
        <v>4</v>
      </c>
      <c r="E48" s="289">
        <v>5</v>
      </c>
      <c r="F48" s="289">
        <v>6</v>
      </c>
    </row>
    <row r="49" spans="1:6" ht="13.5" thickBot="1" x14ac:dyDescent="0.25">
      <c r="A49" s="208">
        <v>1</v>
      </c>
      <c r="B49" s="162" t="s">
        <v>73</v>
      </c>
      <c r="C49" s="209">
        <f>'5.1'!F11</f>
        <v>70138.81</v>
      </c>
      <c r="D49" s="209">
        <v>0</v>
      </c>
      <c r="E49" s="209">
        <v>0</v>
      </c>
      <c r="F49" s="209">
        <f>SUM(C49:E49)</f>
        <v>70138.81</v>
      </c>
    </row>
    <row r="50" spans="1:6" ht="51.75" hidden="1" thickBot="1" x14ac:dyDescent="0.25">
      <c r="A50" s="208">
        <f t="shared" ref="A50:A65" si="4">A49+1</f>
        <v>2</v>
      </c>
      <c r="B50" s="162" t="s">
        <v>524</v>
      </c>
      <c r="C50" s="209">
        <f>SUM(C51:C55)</f>
        <v>0</v>
      </c>
      <c r="D50" s="209">
        <f>SUM(D51:D55)</f>
        <v>0</v>
      </c>
      <c r="E50" s="209">
        <f>SUM(E51:E55)</f>
        <v>0</v>
      </c>
      <c r="F50" s="209">
        <f>SUM(F51:F55)</f>
        <v>0</v>
      </c>
    </row>
    <row r="51" spans="1:6" ht="77.25" hidden="1" thickBot="1" x14ac:dyDescent="0.25">
      <c r="A51" s="211">
        <f t="shared" si="4"/>
        <v>3</v>
      </c>
      <c r="B51" s="212" t="s">
        <v>75</v>
      </c>
      <c r="C51" s="111">
        <v>0</v>
      </c>
      <c r="D51" s="111">
        <v>0</v>
      </c>
      <c r="E51" s="111">
        <v>0</v>
      </c>
      <c r="F51" s="111">
        <f>SUM(C51:E51)</f>
        <v>0</v>
      </c>
    </row>
    <row r="52" spans="1:6" ht="90" hidden="1" thickBot="1" x14ac:dyDescent="0.25">
      <c r="A52" s="76">
        <f t="shared" si="4"/>
        <v>4</v>
      </c>
      <c r="B52" s="78" t="s">
        <v>525</v>
      </c>
      <c r="C52" s="111">
        <v>0</v>
      </c>
      <c r="D52" s="111">
        <v>0</v>
      </c>
      <c r="E52" s="111">
        <v>0</v>
      </c>
      <c r="F52" s="111">
        <f>SUM(C52:E52)</f>
        <v>0</v>
      </c>
    </row>
    <row r="53" spans="1:6" ht="51.75" hidden="1" thickBot="1" x14ac:dyDescent="0.25">
      <c r="A53" s="208">
        <f t="shared" si="4"/>
        <v>5</v>
      </c>
      <c r="B53" s="162" t="s">
        <v>74</v>
      </c>
      <c r="C53" s="209">
        <f>SUM(C54:C55)</f>
        <v>0</v>
      </c>
      <c r="D53" s="209">
        <f>SUM(D54:D55)</f>
        <v>0</v>
      </c>
      <c r="E53" s="209">
        <f>SUM(E54:E55)</f>
        <v>0</v>
      </c>
      <c r="F53" s="209">
        <f>SUM(F54:F55)</f>
        <v>0</v>
      </c>
    </row>
    <row r="54" spans="1:6" ht="13.5" hidden="1" thickBot="1" x14ac:dyDescent="0.25">
      <c r="A54" s="76">
        <f t="shared" si="4"/>
        <v>6</v>
      </c>
      <c r="B54" s="78" t="s">
        <v>76</v>
      </c>
      <c r="C54" s="111">
        <v>0</v>
      </c>
      <c r="D54" s="111">
        <v>0</v>
      </c>
      <c r="E54" s="111">
        <v>0</v>
      </c>
      <c r="F54" s="111">
        <f>SUM(C54:E54)</f>
        <v>0</v>
      </c>
    </row>
    <row r="55" spans="1:6" ht="13.5" hidden="1" thickBot="1" x14ac:dyDescent="0.25">
      <c r="A55" s="76">
        <f t="shared" si="4"/>
        <v>7</v>
      </c>
      <c r="B55" s="78" t="s">
        <v>77</v>
      </c>
      <c r="C55" s="111">
        <v>0</v>
      </c>
      <c r="D55" s="111">
        <v>0</v>
      </c>
      <c r="E55" s="111">
        <v>0</v>
      </c>
      <c r="F55" s="111">
        <f>SUM(C55:E55)</f>
        <v>0</v>
      </c>
    </row>
    <row r="56" spans="1:6" ht="51.75" thickBot="1" x14ac:dyDescent="0.25">
      <c r="A56" s="208">
        <f t="shared" si="4"/>
        <v>8</v>
      </c>
      <c r="B56" s="162" t="s">
        <v>78</v>
      </c>
      <c r="C56" s="209">
        <f>SUM(C57:C59)</f>
        <v>36711446.719999999</v>
      </c>
      <c r="D56" s="209">
        <f>SUM(D57:D59)</f>
        <v>0</v>
      </c>
      <c r="E56" s="209">
        <f>SUM(E57:E59)</f>
        <v>0</v>
      </c>
      <c r="F56" s="209">
        <f>SUM(F57:F59)</f>
        <v>36711446.719999999</v>
      </c>
    </row>
    <row r="57" spans="1:6" ht="39" thickBot="1" x14ac:dyDescent="0.25">
      <c r="A57" s="76">
        <f t="shared" si="4"/>
        <v>9</v>
      </c>
      <c r="B57" s="78" t="s">
        <v>79</v>
      </c>
      <c r="C57" s="111">
        <f>'10.1'!F10</f>
        <v>29803952.640000001</v>
      </c>
      <c r="D57" s="111">
        <v>0</v>
      </c>
      <c r="E57" s="111">
        <v>0</v>
      </c>
      <c r="F57" s="111">
        <f>SUM(C57:E57)</f>
        <v>29803952.640000001</v>
      </c>
    </row>
    <row r="58" spans="1:6" ht="26.25" hidden="1" thickBot="1" x14ac:dyDescent="0.25">
      <c r="A58" s="76">
        <f t="shared" si="4"/>
        <v>10</v>
      </c>
      <c r="B58" s="78" t="s">
        <v>80</v>
      </c>
      <c r="C58" s="111">
        <v>0</v>
      </c>
      <c r="D58" s="111">
        <v>0</v>
      </c>
      <c r="E58" s="111">
        <v>0</v>
      </c>
      <c r="F58" s="111">
        <f t="shared" ref="F58:F64" si="5">SUM(C58:E58)</f>
        <v>0</v>
      </c>
    </row>
    <row r="59" spans="1:6" ht="13.5" thickBot="1" x14ac:dyDescent="0.25">
      <c r="A59" s="76">
        <f t="shared" si="4"/>
        <v>11</v>
      </c>
      <c r="B59" s="78" t="s">
        <v>81</v>
      </c>
      <c r="C59" s="111">
        <f>'12.1'!F11</f>
        <v>6907494.0800000001</v>
      </c>
      <c r="D59" s="111">
        <v>0</v>
      </c>
      <c r="E59" s="111">
        <v>0</v>
      </c>
      <c r="F59" s="111">
        <f t="shared" si="5"/>
        <v>6907494.0800000001</v>
      </c>
    </row>
    <row r="60" spans="1:6" ht="26.25" hidden="1" thickBot="1" x14ac:dyDescent="0.25">
      <c r="A60" s="208">
        <f t="shared" si="4"/>
        <v>12</v>
      </c>
      <c r="B60" s="162" t="s">
        <v>526</v>
      </c>
      <c r="C60" s="209">
        <v>0</v>
      </c>
      <c r="D60" s="209">
        <v>0</v>
      </c>
      <c r="E60" s="209">
        <v>0</v>
      </c>
      <c r="F60" s="209">
        <f t="shared" si="5"/>
        <v>0</v>
      </c>
    </row>
    <row r="61" spans="1:6" ht="26.25" hidden="1" thickBot="1" x14ac:dyDescent="0.25">
      <c r="A61" s="76">
        <f t="shared" si="4"/>
        <v>13</v>
      </c>
      <c r="B61" s="78" t="s">
        <v>29</v>
      </c>
      <c r="C61" s="111">
        <v>0</v>
      </c>
      <c r="D61" s="111">
        <v>0</v>
      </c>
      <c r="E61" s="111">
        <v>0</v>
      </c>
      <c r="F61" s="111">
        <f t="shared" si="5"/>
        <v>0</v>
      </c>
    </row>
    <row r="62" spans="1:6" ht="39" hidden="1" thickBot="1" x14ac:dyDescent="0.25">
      <c r="A62" s="76">
        <f t="shared" si="4"/>
        <v>14</v>
      </c>
      <c r="B62" s="78" t="s">
        <v>527</v>
      </c>
      <c r="C62" s="111">
        <v>0</v>
      </c>
      <c r="D62" s="111">
        <v>0</v>
      </c>
      <c r="E62" s="111">
        <v>0</v>
      </c>
      <c r="F62" s="111">
        <f t="shared" si="5"/>
        <v>0</v>
      </c>
    </row>
    <row r="63" spans="1:6" ht="51.75" hidden="1" thickBot="1" x14ac:dyDescent="0.25">
      <c r="A63" s="76">
        <f t="shared" si="4"/>
        <v>15</v>
      </c>
      <c r="B63" s="78" t="s">
        <v>528</v>
      </c>
      <c r="C63" s="111">
        <v>0</v>
      </c>
      <c r="D63" s="111">
        <v>0</v>
      </c>
      <c r="E63" s="111">
        <v>0</v>
      </c>
      <c r="F63" s="111">
        <f t="shared" si="5"/>
        <v>0</v>
      </c>
    </row>
    <row r="64" spans="1:6" ht="13.5" thickBot="1" x14ac:dyDescent="0.25">
      <c r="A64" s="208">
        <f t="shared" si="4"/>
        <v>16</v>
      </c>
      <c r="B64" s="162" t="s">
        <v>96</v>
      </c>
      <c r="C64" s="209">
        <f>'20.1'!F19</f>
        <v>341345.69999999995</v>
      </c>
      <c r="D64" s="209">
        <v>0</v>
      </c>
      <c r="E64" s="209">
        <v>0</v>
      </c>
      <c r="F64" s="209">
        <f t="shared" si="5"/>
        <v>341345.69999999995</v>
      </c>
    </row>
    <row r="65" spans="1:6" ht="13.5" thickBot="1" x14ac:dyDescent="0.25">
      <c r="A65" s="292">
        <f t="shared" si="4"/>
        <v>17</v>
      </c>
      <c r="B65" s="306" t="s">
        <v>31</v>
      </c>
      <c r="C65" s="307">
        <f>C49+C50+C56+C60+C61+C62+C63+C64</f>
        <v>37122931.230000004</v>
      </c>
      <c r="D65" s="307">
        <f>D49+D50+D56+D60+D61+D62+D63+D64</f>
        <v>0</v>
      </c>
      <c r="E65" s="307">
        <f>E49+E50+E56+E60+E61+E62+E63+E64</f>
        <v>0</v>
      </c>
      <c r="F65" s="307">
        <f>F49+F50+F56+F60+F61+F62+F63+F64</f>
        <v>37122931.230000004</v>
      </c>
    </row>
    <row r="66" spans="1:6" ht="13.5" thickBot="1" x14ac:dyDescent="0.25">
      <c r="A66" s="115"/>
    </row>
    <row r="67" spans="1:6" ht="13.5" thickBot="1" x14ac:dyDescent="0.25">
      <c r="A67" s="659" t="s">
        <v>65</v>
      </c>
      <c r="B67" s="660"/>
      <c r="C67" s="660"/>
      <c r="D67" s="660"/>
      <c r="E67" s="660"/>
      <c r="F67" s="661"/>
    </row>
    <row r="68" spans="1:6" ht="77.25" thickBot="1" x14ac:dyDescent="0.25">
      <c r="A68" s="290" t="s">
        <v>1</v>
      </c>
      <c r="B68" s="291" t="s">
        <v>3</v>
      </c>
      <c r="C68" s="290" t="s">
        <v>521</v>
      </c>
      <c r="D68" s="291" t="s">
        <v>522</v>
      </c>
      <c r="E68" s="291" t="s">
        <v>523</v>
      </c>
      <c r="F68" s="291" t="s">
        <v>151</v>
      </c>
    </row>
    <row r="69" spans="1:6" ht="13.5" thickBot="1" x14ac:dyDescent="0.25">
      <c r="A69" s="213">
        <v>1</v>
      </c>
      <c r="B69" s="289">
        <v>2</v>
      </c>
      <c r="C69" s="289">
        <v>3</v>
      </c>
      <c r="D69" s="289">
        <v>4</v>
      </c>
      <c r="E69" s="289">
        <v>5</v>
      </c>
      <c r="F69" s="289">
        <v>6</v>
      </c>
    </row>
    <row r="70" spans="1:6" ht="51.75" hidden="1" thickBot="1" x14ac:dyDescent="0.25">
      <c r="A70" s="208">
        <f>A65+1</f>
        <v>18</v>
      </c>
      <c r="B70" s="162" t="s">
        <v>130</v>
      </c>
      <c r="C70" s="209">
        <f>SUM(C71:C72)</f>
        <v>0</v>
      </c>
      <c r="D70" s="209">
        <f>SUM(D71:D72)</f>
        <v>0</v>
      </c>
      <c r="E70" s="209">
        <f>SUM(E71:E72)</f>
        <v>0</v>
      </c>
      <c r="F70" s="209">
        <f>SUM(F71:F72)</f>
        <v>0</v>
      </c>
    </row>
    <row r="71" spans="1:6" ht="77.25" hidden="1" thickBot="1" x14ac:dyDescent="0.25">
      <c r="A71" s="211">
        <f t="shared" ref="A71:A81" si="6">A70+1</f>
        <v>19</v>
      </c>
      <c r="B71" s="212" t="s">
        <v>99</v>
      </c>
      <c r="C71" s="111">
        <v>0</v>
      </c>
      <c r="D71" s="111">
        <v>0</v>
      </c>
      <c r="E71" s="111">
        <v>0</v>
      </c>
      <c r="F71" s="111">
        <f>SUM(C71:E71)</f>
        <v>0</v>
      </c>
    </row>
    <row r="72" spans="1:6" ht="90" hidden="1" thickBot="1" x14ac:dyDescent="0.25">
      <c r="A72" s="76">
        <f t="shared" si="6"/>
        <v>20</v>
      </c>
      <c r="B72" s="78" t="s">
        <v>103</v>
      </c>
      <c r="C72" s="111">
        <v>0</v>
      </c>
      <c r="D72" s="111">
        <v>0</v>
      </c>
      <c r="E72" s="111">
        <v>0</v>
      </c>
      <c r="F72" s="111">
        <f>SUM(C72:E72)</f>
        <v>0</v>
      </c>
    </row>
    <row r="73" spans="1:6" ht="51.75" thickBot="1" x14ac:dyDescent="0.25">
      <c r="A73" s="208">
        <f t="shared" si="6"/>
        <v>21</v>
      </c>
      <c r="B73" s="162" t="s">
        <v>105</v>
      </c>
      <c r="C73" s="209">
        <f>SUM(C74:C77)</f>
        <v>950266.90999999992</v>
      </c>
      <c r="D73" s="209">
        <f>SUM(D74:D77)</f>
        <v>0</v>
      </c>
      <c r="E73" s="209">
        <f>SUM(E74:E77)</f>
        <v>0</v>
      </c>
      <c r="F73" s="209">
        <f>SUM(F74:F77)</f>
        <v>950266.90999999992</v>
      </c>
    </row>
    <row r="74" spans="1:6" ht="13.5" hidden="1" thickBot="1" x14ac:dyDescent="0.25">
      <c r="A74" s="76">
        <f t="shared" si="6"/>
        <v>22</v>
      </c>
      <c r="B74" s="78" t="s">
        <v>106</v>
      </c>
      <c r="C74" s="111">
        <v>0</v>
      </c>
      <c r="D74" s="111">
        <v>0</v>
      </c>
      <c r="E74" s="111">
        <v>0</v>
      </c>
      <c r="F74" s="111">
        <f t="shared" ref="F74:F79" si="7">SUM(C74:E74)</f>
        <v>0</v>
      </c>
    </row>
    <row r="75" spans="1:6" ht="26.25" hidden="1" thickBot="1" x14ac:dyDescent="0.25">
      <c r="A75" s="76">
        <f t="shared" si="6"/>
        <v>23</v>
      </c>
      <c r="B75" s="78" t="s">
        <v>107</v>
      </c>
      <c r="C75" s="111">
        <v>0</v>
      </c>
      <c r="D75" s="111">
        <v>0</v>
      </c>
      <c r="E75" s="111">
        <v>0</v>
      </c>
      <c r="F75" s="111">
        <f t="shared" si="7"/>
        <v>0</v>
      </c>
    </row>
    <row r="76" spans="1:6" ht="26.25" hidden="1" thickBot="1" x14ac:dyDescent="0.25">
      <c r="A76" s="76">
        <f t="shared" si="6"/>
        <v>24</v>
      </c>
      <c r="B76" s="78" t="s">
        <v>108</v>
      </c>
      <c r="C76" s="111">
        <v>0</v>
      </c>
      <c r="D76" s="111">
        <v>0</v>
      </c>
      <c r="E76" s="111">
        <v>0</v>
      </c>
      <c r="F76" s="111">
        <f t="shared" si="7"/>
        <v>0</v>
      </c>
    </row>
    <row r="77" spans="1:6" ht="13.5" thickBot="1" x14ac:dyDescent="0.25">
      <c r="A77" s="211">
        <f t="shared" si="6"/>
        <v>25</v>
      </c>
      <c r="B77" s="212" t="s">
        <v>109</v>
      </c>
      <c r="C77" s="111">
        <f>'26'!D29</f>
        <v>950266.90999999992</v>
      </c>
      <c r="D77" s="111">
        <v>0</v>
      </c>
      <c r="E77" s="111">
        <v>0</v>
      </c>
      <c r="F77" s="111">
        <f t="shared" si="7"/>
        <v>950266.90999999992</v>
      </c>
    </row>
    <row r="78" spans="1:6" ht="51.75" hidden="1" thickBot="1" x14ac:dyDescent="0.25">
      <c r="A78" s="208">
        <f t="shared" si="6"/>
        <v>26</v>
      </c>
      <c r="B78" s="162" t="s">
        <v>376</v>
      </c>
      <c r="C78" s="209">
        <v>0</v>
      </c>
      <c r="D78" s="209">
        <v>0</v>
      </c>
      <c r="E78" s="209">
        <v>0</v>
      </c>
      <c r="F78" s="209">
        <f t="shared" si="7"/>
        <v>0</v>
      </c>
    </row>
    <row r="79" spans="1:6" ht="13.5" thickBot="1" x14ac:dyDescent="0.25">
      <c r="A79" s="208">
        <f t="shared" si="6"/>
        <v>27</v>
      </c>
      <c r="B79" s="162" t="s">
        <v>37</v>
      </c>
      <c r="C79" s="209">
        <f>'29'!D18</f>
        <v>1043616.3400000001</v>
      </c>
      <c r="D79" s="209">
        <v>0</v>
      </c>
      <c r="E79" s="209">
        <v>0</v>
      </c>
      <c r="F79" s="209">
        <f t="shared" si="7"/>
        <v>1043616.3400000001</v>
      </c>
    </row>
    <row r="80" spans="1:6" ht="13.5" thickBot="1" x14ac:dyDescent="0.25">
      <c r="A80" s="149">
        <f t="shared" si="6"/>
        <v>28</v>
      </c>
      <c r="B80" s="110" t="s">
        <v>69</v>
      </c>
      <c r="C80" s="127">
        <f>C70+C73+C78+C79</f>
        <v>1993883.25</v>
      </c>
      <c r="D80" s="127">
        <f>D70+D73+D78+D79</f>
        <v>0</v>
      </c>
      <c r="E80" s="127">
        <f>E70+E73+E78+E79</f>
        <v>0</v>
      </c>
      <c r="F80" s="127">
        <f>F70+F73+F78+F79</f>
        <v>1993883.25</v>
      </c>
    </row>
    <row r="81" spans="1:6" ht="13.5" thickBot="1" x14ac:dyDescent="0.25">
      <c r="A81" s="292">
        <f t="shared" si="6"/>
        <v>29</v>
      </c>
      <c r="B81" s="306" t="s">
        <v>529</v>
      </c>
      <c r="C81" s="307">
        <f>C65-C80</f>
        <v>35129047.980000004</v>
      </c>
      <c r="D81" s="307">
        <f>D65-D80</f>
        <v>0</v>
      </c>
      <c r="E81" s="307">
        <f>E65-E80</f>
        <v>0</v>
      </c>
      <c r="F81" s="307">
        <f>F65-F80</f>
        <v>35129047.980000004</v>
      </c>
    </row>
  </sheetData>
  <mergeCells count="10">
    <mergeCell ref="A44:F44"/>
    <mergeCell ref="A46:F46"/>
    <mergeCell ref="A67:F67"/>
    <mergeCell ref="A1:F1"/>
    <mergeCell ref="A2:F2"/>
    <mergeCell ref="A3:F3"/>
    <mergeCell ref="A4:F4"/>
    <mergeCell ref="A5:F5"/>
    <mergeCell ref="A28:F28"/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97"/>
  <sheetViews>
    <sheetView topLeftCell="C48" zoomScaleNormal="100" workbookViewId="0">
      <selection activeCell="F37" sqref="F37"/>
    </sheetView>
  </sheetViews>
  <sheetFormatPr defaultRowHeight="12.75" x14ac:dyDescent="0.2"/>
  <cols>
    <col min="1" max="1" width="9.140625" style="60"/>
    <col min="2" max="2" width="27" style="60" customWidth="1"/>
    <col min="3" max="3" width="12" style="60" customWidth="1"/>
    <col min="4" max="4" width="11.7109375" style="60" customWidth="1"/>
    <col min="5" max="5" width="11.42578125" style="60" customWidth="1"/>
    <col min="6" max="6" width="12.140625" style="60" customWidth="1"/>
    <col min="7" max="8" width="12" style="60" customWidth="1"/>
    <col min="9" max="9" width="12.140625" style="60" customWidth="1"/>
    <col min="10" max="10" width="12.85546875" style="60" customWidth="1"/>
    <col min="11" max="11" width="12.28515625" style="60" customWidth="1"/>
    <col min="12" max="12" width="13.7109375" style="60" customWidth="1"/>
    <col min="13" max="16384" width="9.140625" style="60"/>
  </cols>
  <sheetData>
    <row r="1" spans="1:11" ht="15.75" x14ac:dyDescent="0.2">
      <c r="A1" s="558" t="s">
        <v>140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</row>
    <row r="2" spans="1:11" ht="15.75" x14ac:dyDescent="0.2">
      <c r="A2" s="559" t="s">
        <v>141</v>
      </c>
      <c r="B2" s="559"/>
      <c r="C2" s="559"/>
      <c r="D2" s="559"/>
      <c r="E2" s="559"/>
      <c r="F2" s="559"/>
      <c r="G2" s="559"/>
      <c r="H2" s="559"/>
      <c r="I2" s="559"/>
      <c r="J2" s="559"/>
      <c r="K2" s="559"/>
    </row>
    <row r="3" spans="1:11" ht="15.75" x14ac:dyDescent="0.2">
      <c r="A3" s="559" t="str">
        <f>'52.12'!A3:F3</f>
        <v>по состоянию на 30.06.2025</v>
      </c>
      <c r="B3" s="559"/>
      <c r="C3" s="559"/>
      <c r="D3" s="559"/>
      <c r="E3" s="559"/>
      <c r="F3" s="559"/>
      <c r="G3" s="559"/>
      <c r="H3" s="559"/>
      <c r="I3" s="559"/>
      <c r="J3" s="559"/>
      <c r="K3" s="559"/>
    </row>
    <row r="4" spans="1:11" x14ac:dyDescent="0.2">
      <c r="A4" s="618" t="s">
        <v>1017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</row>
    <row r="5" spans="1:11" ht="26.25" customHeight="1" x14ac:dyDescent="0.2">
      <c r="A5" s="606" t="s">
        <v>1155</v>
      </c>
      <c r="B5" s="606"/>
      <c r="C5" s="606"/>
      <c r="D5" s="606"/>
      <c r="E5" s="606"/>
      <c r="F5" s="606"/>
      <c r="G5" s="606"/>
      <c r="H5" s="606"/>
      <c r="I5" s="606"/>
      <c r="J5" s="606"/>
      <c r="K5" s="606"/>
    </row>
    <row r="6" spans="1:11" ht="13.5" thickBot="1" x14ac:dyDescent="0.25">
      <c r="K6" s="74" t="s">
        <v>576</v>
      </c>
    </row>
    <row r="7" spans="1:11" ht="51.75" thickBot="1" x14ac:dyDescent="0.25">
      <c r="A7" s="290" t="s">
        <v>1</v>
      </c>
      <c r="B7" s="291" t="s">
        <v>3</v>
      </c>
      <c r="C7" s="290" t="s">
        <v>531</v>
      </c>
      <c r="D7" s="291" t="s">
        <v>532</v>
      </c>
      <c r="E7" s="291" t="s">
        <v>533</v>
      </c>
      <c r="F7" s="291" t="s">
        <v>534</v>
      </c>
      <c r="G7" s="291" t="s">
        <v>535</v>
      </c>
      <c r="H7" s="291" t="s">
        <v>536</v>
      </c>
      <c r="I7" s="291" t="s">
        <v>537</v>
      </c>
      <c r="J7" s="291" t="s">
        <v>538</v>
      </c>
      <c r="K7" s="291" t="s">
        <v>465</v>
      </c>
    </row>
    <row r="8" spans="1:11" ht="13.5" thickBot="1" x14ac:dyDescent="0.25">
      <c r="A8" s="213">
        <v>1</v>
      </c>
      <c r="B8" s="289">
        <v>2</v>
      </c>
      <c r="C8" s="289">
        <v>3</v>
      </c>
      <c r="D8" s="289">
        <v>4</v>
      </c>
      <c r="E8" s="289">
        <v>5</v>
      </c>
      <c r="F8" s="289">
        <v>6</v>
      </c>
      <c r="G8" s="289">
        <v>7</v>
      </c>
      <c r="H8" s="289">
        <v>8</v>
      </c>
      <c r="I8" s="289">
        <v>9</v>
      </c>
      <c r="J8" s="289">
        <v>10</v>
      </c>
      <c r="K8" s="289">
        <v>11</v>
      </c>
    </row>
    <row r="9" spans="1:11" ht="77.25" hidden="1" thickBot="1" x14ac:dyDescent="0.25">
      <c r="A9" s="208">
        <v>1</v>
      </c>
      <c r="B9" s="162" t="s">
        <v>539</v>
      </c>
      <c r="C9" s="209">
        <f>SUM(C10:C13)</f>
        <v>0</v>
      </c>
      <c r="D9" s="209">
        <f t="shared" ref="D9:K9" si="0">SUM(D10:D13)</f>
        <v>0</v>
      </c>
      <c r="E9" s="209">
        <f t="shared" si="0"/>
        <v>0</v>
      </c>
      <c r="F9" s="209">
        <f t="shared" si="0"/>
        <v>0</v>
      </c>
      <c r="G9" s="209">
        <f t="shared" si="0"/>
        <v>0</v>
      </c>
      <c r="H9" s="209">
        <f t="shared" si="0"/>
        <v>0</v>
      </c>
      <c r="I9" s="209">
        <f t="shared" si="0"/>
        <v>0</v>
      </c>
      <c r="J9" s="209">
        <f t="shared" si="0"/>
        <v>0</v>
      </c>
      <c r="K9" s="209">
        <f t="shared" si="0"/>
        <v>0</v>
      </c>
    </row>
    <row r="10" spans="1:11" ht="51.75" hidden="1" thickBot="1" x14ac:dyDescent="0.25">
      <c r="A10" s="76">
        <f t="shared" ref="A10:A15" si="1">A9+1</f>
        <v>2</v>
      </c>
      <c r="B10" s="78" t="s">
        <v>540</v>
      </c>
      <c r="C10" s="111">
        <v>0</v>
      </c>
      <c r="D10" s="111">
        <v>0</v>
      </c>
      <c r="E10" s="111">
        <v>0</v>
      </c>
      <c r="F10" s="111">
        <v>0</v>
      </c>
      <c r="G10" s="111">
        <v>0</v>
      </c>
      <c r="H10" s="111">
        <v>0</v>
      </c>
      <c r="I10" s="111">
        <v>0</v>
      </c>
      <c r="J10" s="111">
        <v>0</v>
      </c>
      <c r="K10" s="112">
        <f>SUM(C10:J10)</f>
        <v>0</v>
      </c>
    </row>
    <row r="11" spans="1:11" ht="39" hidden="1" thickBot="1" x14ac:dyDescent="0.25">
      <c r="A11" s="76">
        <f t="shared" si="1"/>
        <v>3</v>
      </c>
      <c r="B11" s="78" t="s">
        <v>541</v>
      </c>
      <c r="C11" s="111">
        <v>0</v>
      </c>
      <c r="D11" s="111">
        <v>0</v>
      </c>
      <c r="E11" s="111">
        <v>0</v>
      </c>
      <c r="F11" s="111">
        <v>0</v>
      </c>
      <c r="G11" s="111">
        <v>0</v>
      </c>
      <c r="H11" s="111">
        <v>0</v>
      </c>
      <c r="I11" s="111">
        <v>0</v>
      </c>
      <c r="J11" s="111">
        <v>0</v>
      </c>
      <c r="K11" s="112">
        <f t="shared" ref="K11:K48" si="2">SUM(C11:J11)</f>
        <v>0</v>
      </c>
    </row>
    <row r="12" spans="1:11" ht="26.25" hidden="1" thickBot="1" x14ac:dyDescent="0.25">
      <c r="A12" s="76">
        <f t="shared" si="1"/>
        <v>4</v>
      </c>
      <c r="B12" s="78" t="s">
        <v>542</v>
      </c>
      <c r="C12" s="111">
        <v>0</v>
      </c>
      <c r="D12" s="111">
        <v>0</v>
      </c>
      <c r="E12" s="111">
        <v>0</v>
      </c>
      <c r="F12" s="111">
        <v>0</v>
      </c>
      <c r="G12" s="111">
        <v>0</v>
      </c>
      <c r="H12" s="111">
        <v>0</v>
      </c>
      <c r="I12" s="111">
        <v>0</v>
      </c>
      <c r="J12" s="111">
        <v>0</v>
      </c>
      <c r="K12" s="112">
        <f t="shared" si="2"/>
        <v>0</v>
      </c>
    </row>
    <row r="13" spans="1:11" ht="64.5" hidden="1" thickBot="1" x14ac:dyDescent="0.25">
      <c r="A13" s="76">
        <f t="shared" si="1"/>
        <v>5</v>
      </c>
      <c r="B13" s="78" t="s">
        <v>543</v>
      </c>
      <c r="C13" s="111">
        <v>0</v>
      </c>
      <c r="D13" s="111">
        <v>0</v>
      </c>
      <c r="E13" s="111">
        <v>0</v>
      </c>
      <c r="F13" s="111">
        <v>0</v>
      </c>
      <c r="G13" s="111">
        <v>0</v>
      </c>
      <c r="H13" s="111">
        <v>0</v>
      </c>
      <c r="I13" s="111">
        <v>0</v>
      </c>
      <c r="J13" s="111">
        <v>0</v>
      </c>
      <c r="K13" s="112">
        <f t="shared" si="2"/>
        <v>0</v>
      </c>
    </row>
    <row r="14" spans="1:11" ht="90" hidden="1" thickBot="1" x14ac:dyDescent="0.25">
      <c r="A14" s="208">
        <f t="shared" si="1"/>
        <v>6</v>
      </c>
      <c r="B14" s="162" t="s">
        <v>544</v>
      </c>
      <c r="C14" s="209">
        <f>SUM(C15:C21)</f>
        <v>0</v>
      </c>
      <c r="D14" s="209">
        <f t="shared" ref="D14:K14" si="3">SUM(D15:D21)</f>
        <v>0</v>
      </c>
      <c r="E14" s="209">
        <f t="shared" si="3"/>
        <v>0</v>
      </c>
      <c r="F14" s="209">
        <f t="shared" si="3"/>
        <v>0</v>
      </c>
      <c r="G14" s="209">
        <f t="shared" si="3"/>
        <v>0</v>
      </c>
      <c r="H14" s="209">
        <f t="shared" si="3"/>
        <v>0</v>
      </c>
      <c r="I14" s="209">
        <f t="shared" si="3"/>
        <v>0</v>
      </c>
      <c r="J14" s="209">
        <f t="shared" si="3"/>
        <v>0</v>
      </c>
      <c r="K14" s="209">
        <f t="shared" si="3"/>
        <v>0</v>
      </c>
    </row>
    <row r="15" spans="1:11" ht="39" hidden="1" thickBot="1" x14ac:dyDescent="0.25">
      <c r="A15" s="76">
        <f t="shared" si="1"/>
        <v>7</v>
      </c>
      <c r="B15" s="78" t="s">
        <v>545</v>
      </c>
      <c r="C15" s="111">
        <v>0</v>
      </c>
      <c r="D15" s="111">
        <v>0</v>
      </c>
      <c r="E15" s="111">
        <v>0</v>
      </c>
      <c r="F15" s="111">
        <v>0</v>
      </c>
      <c r="G15" s="111">
        <v>0</v>
      </c>
      <c r="H15" s="111">
        <v>0</v>
      </c>
      <c r="I15" s="111">
        <v>0</v>
      </c>
      <c r="J15" s="111">
        <v>0</v>
      </c>
      <c r="K15" s="112">
        <f t="shared" si="2"/>
        <v>0</v>
      </c>
    </row>
    <row r="16" spans="1:11" ht="26.25" hidden="1" thickBot="1" x14ac:dyDescent="0.25">
      <c r="A16" s="76">
        <f t="shared" ref="A16:A21" si="4">A15+1</f>
        <v>8</v>
      </c>
      <c r="B16" s="78" t="s">
        <v>546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  <c r="H16" s="111">
        <v>0</v>
      </c>
      <c r="I16" s="111">
        <v>0</v>
      </c>
      <c r="J16" s="111">
        <v>0</v>
      </c>
      <c r="K16" s="112">
        <f t="shared" si="2"/>
        <v>0</v>
      </c>
    </row>
    <row r="17" spans="1:11" ht="26.25" hidden="1" thickBot="1" x14ac:dyDescent="0.25">
      <c r="A17" s="76">
        <f t="shared" si="4"/>
        <v>9</v>
      </c>
      <c r="B17" s="78" t="s">
        <v>547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  <c r="H17" s="111">
        <v>0</v>
      </c>
      <c r="I17" s="111">
        <v>0</v>
      </c>
      <c r="J17" s="111">
        <v>0</v>
      </c>
      <c r="K17" s="112">
        <f t="shared" si="2"/>
        <v>0</v>
      </c>
    </row>
    <row r="18" spans="1:11" ht="26.25" hidden="1" thickBot="1" x14ac:dyDescent="0.25">
      <c r="A18" s="76">
        <f t="shared" si="4"/>
        <v>10</v>
      </c>
      <c r="B18" s="78" t="s">
        <v>548</v>
      </c>
      <c r="C18" s="111">
        <v>0</v>
      </c>
      <c r="D18" s="111">
        <v>0</v>
      </c>
      <c r="E18" s="111">
        <v>0</v>
      </c>
      <c r="F18" s="111">
        <v>0</v>
      </c>
      <c r="G18" s="111">
        <v>0</v>
      </c>
      <c r="H18" s="111">
        <v>0</v>
      </c>
      <c r="I18" s="111">
        <v>0</v>
      </c>
      <c r="J18" s="111">
        <v>0</v>
      </c>
      <c r="K18" s="112">
        <f t="shared" si="2"/>
        <v>0</v>
      </c>
    </row>
    <row r="19" spans="1:11" ht="26.25" hidden="1" thickBot="1" x14ac:dyDescent="0.25">
      <c r="A19" s="76">
        <f t="shared" si="4"/>
        <v>11</v>
      </c>
      <c r="B19" s="78" t="s">
        <v>549</v>
      </c>
      <c r="C19" s="111">
        <v>0</v>
      </c>
      <c r="D19" s="111">
        <v>0</v>
      </c>
      <c r="E19" s="111">
        <v>0</v>
      </c>
      <c r="F19" s="111">
        <v>0</v>
      </c>
      <c r="G19" s="111">
        <v>0</v>
      </c>
      <c r="H19" s="111">
        <v>0</v>
      </c>
      <c r="I19" s="111">
        <v>0</v>
      </c>
      <c r="J19" s="111">
        <v>0</v>
      </c>
      <c r="K19" s="112">
        <f t="shared" si="2"/>
        <v>0</v>
      </c>
    </row>
    <row r="20" spans="1:11" ht="13.5" hidden="1" thickBot="1" x14ac:dyDescent="0.25">
      <c r="A20" s="76">
        <f t="shared" si="4"/>
        <v>12</v>
      </c>
      <c r="B20" s="78" t="s">
        <v>550</v>
      </c>
      <c r="C20" s="111">
        <v>0</v>
      </c>
      <c r="D20" s="111">
        <v>0</v>
      </c>
      <c r="E20" s="111">
        <v>0</v>
      </c>
      <c r="F20" s="111">
        <v>0</v>
      </c>
      <c r="G20" s="111">
        <v>0</v>
      </c>
      <c r="H20" s="111">
        <v>0</v>
      </c>
      <c r="I20" s="111">
        <v>0</v>
      </c>
      <c r="J20" s="111">
        <v>0</v>
      </c>
      <c r="K20" s="112">
        <f t="shared" si="2"/>
        <v>0</v>
      </c>
    </row>
    <row r="21" spans="1:11" ht="13.5" hidden="1" thickBot="1" x14ac:dyDescent="0.25">
      <c r="A21" s="76">
        <f t="shared" si="4"/>
        <v>13</v>
      </c>
      <c r="B21" s="78" t="s">
        <v>551</v>
      </c>
      <c r="C21" s="111">
        <v>0</v>
      </c>
      <c r="D21" s="111">
        <v>0</v>
      </c>
      <c r="E21" s="111">
        <v>0</v>
      </c>
      <c r="F21" s="111">
        <v>0</v>
      </c>
      <c r="G21" s="111">
        <v>0</v>
      </c>
      <c r="H21" s="111">
        <v>0</v>
      </c>
      <c r="I21" s="111">
        <v>0</v>
      </c>
      <c r="J21" s="111">
        <v>0</v>
      </c>
      <c r="K21" s="112">
        <f t="shared" si="2"/>
        <v>0</v>
      </c>
    </row>
    <row r="22" spans="1:11" ht="51.75" hidden="1" thickBot="1" x14ac:dyDescent="0.25">
      <c r="A22" s="208">
        <f t="shared" ref="A22:A27" si="5">A21+1</f>
        <v>14</v>
      </c>
      <c r="B22" s="162" t="s">
        <v>552</v>
      </c>
      <c r="C22" s="209">
        <f t="shared" ref="C22:K22" si="6">SUM(C23:C25)</f>
        <v>0</v>
      </c>
      <c r="D22" s="209">
        <f t="shared" si="6"/>
        <v>0</v>
      </c>
      <c r="E22" s="209">
        <f t="shared" si="6"/>
        <v>0</v>
      </c>
      <c r="F22" s="209">
        <f t="shared" si="6"/>
        <v>0</v>
      </c>
      <c r="G22" s="209">
        <f t="shared" si="6"/>
        <v>0</v>
      </c>
      <c r="H22" s="209">
        <f t="shared" si="6"/>
        <v>0</v>
      </c>
      <c r="I22" s="209">
        <f t="shared" si="6"/>
        <v>0</v>
      </c>
      <c r="J22" s="209">
        <f t="shared" si="6"/>
        <v>0</v>
      </c>
      <c r="K22" s="209">
        <f t="shared" si="6"/>
        <v>0</v>
      </c>
    </row>
    <row r="23" spans="1:11" ht="26.25" hidden="1" thickBot="1" x14ac:dyDescent="0.25">
      <c r="A23" s="76">
        <f t="shared" si="5"/>
        <v>15</v>
      </c>
      <c r="B23" s="78" t="s">
        <v>553</v>
      </c>
      <c r="C23" s="111">
        <v>0</v>
      </c>
      <c r="D23" s="111">
        <v>0</v>
      </c>
      <c r="E23" s="111">
        <v>0</v>
      </c>
      <c r="F23" s="111">
        <v>0</v>
      </c>
      <c r="G23" s="111">
        <v>0</v>
      </c>
      <c r="H23" s="111">
        <v>0</v>
      </c>
      <c r="I23" s="111">
        <v>0</v>
      </c>
      <c r="J23" s="111">
        <v>0</v>
      </c>
      <c r="K23" s="112">
        <f t="shared" si="2"/>
        <v>0</v>
      </c>
    </row>
    <row r="24" spans="1:11" ht="51.75" hidden="1" thickBot="1" x14ac:dyDescent="0.25">
      <c r="A24" s="76">
        <f t="shared" si="5"/>
        <v>16</v>
      </c>
      <c r="B24" s="78" t="s">
        <v>554</v>
      </c>
      <c r="C24" s="111">
        <v>0</v>
      </c>
      <c r="D24" s="111">
        <v>0</v>
      </c>
      <c r="E24" s="111">
        <v>0</v>
      </c>
      <c r="F24" s="111">
        <v>0</v>
      </c>
      <c r="G24" s="111">
        <v>0</v>
      </c>
      <c r="H24" s="111">
        <v>0</v>
      </c>
      <c r="I24" s="111">
        <v>0</v>
      </c>
      <c r="J24" s="111">
        <v>0</v>
      </c>
      <c r="K24" s="112">
        <f t="shared" si="2"/>
        <v>0</v>
      </c>
    </row>
    <row r="25" spans="1:11" ht="39" hidden="1" thickBot="1" x14ac:dyDescent="0.25">
      <c r="A25" s="76">
        <f t="shared" si="5"/>
        <v>17</v>
      </c>
      <c r="B25" s="78" t="s">
        <v>555</v>
      </c>
      <c r="C25" s="111">
        <v>0</v>
      </c>
      <c r="D25" s="111">
        <v>0</v>
      </c>
      <c r="E25" s="111">
        <v>0</v>
      </c>
      <c r="F25" s="111">
        <v>0</v>
      </c>
      <c r="G25" s="111">
        <v>0</v>
      </c>
      <c r="H25" s="111">
        <v>0</v>
      </c>
      <c r="I25" s="111">
        <v>0</v>
      </c>
      <c r="J25" s="111">
        <v>0</v>
      </c>
      <c r="K25" s="112">
        <f t="shared" si="2"/>
        <v>0</v>
      </c>
    </row>
    <row r="26" spans="1:11" ht="64.5" thickBot="1" x14ac:dyDescent="0.25">
      <c r="A26" s="208">
        <f t="shared" si="5"/>
        <v>18</v>
      </c>
      <c r="B26" s="162" t="s">
        <v>556</v>
      </c>
      <c r="C26" s="209">
        <f>SUM(C27:C32)</f>
        <v>185427.96</v>
      </c>
      <c r="D26" s="209">
        <f t="shared" ref="D26:K26" si="7">SUM(D27:D32)</f>
        <v>0</v>
      </c>
      <c r="E26" s="209">
        <f t="shared" si="7"/>
        <v>0</v>
      </c>
      <c r="F26" s="209">
        <f t="shared" si="7"/>
        <v>0</v>
      </c>
      <c r="G26" s="209">
        <f t="shared" si="7"/>
        <v>0</v>
      </c>
      <c r="H26" s="209">
        <f t="shared" si="7"/>
        <v>0</v>
      </c>
      <c r="I26" s="209">
        <f t="shared" si="7"/>
        <v>0</v>
      </c>
      <c r="J26" s="209">
        <f t="shared" si="7"/>
        <v>0</v>
      </c>
      <c r="K26" s="209">
        <f t="shared" si="7"/>
        <v>185427.96</v>
      </c>
    </row>
    <row r="27" spans="1:11" ht="39" hidden="1" thickBot="1" x14ac:dyDescent="0.25">
      <c r="A27" s="76">
        <f t="shared" si="5"/>
        <v>19</v>
      </c>
      <c r="B27" s="78" t="s">
        <v>545</v>
      </c>
      <c r="C27" s="111">
        <v>0</v>
      </c>
      <c r="D27" s="111">
        <v>0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2">
        <f t="shared" si="2"/>
        <v>0</v>
      </c>
    </row>
    <row r="28" spans="1:11" ht="13.5" thickBot="1" x14ac:dyDescent="0.25">
      <c r="A28" s="76">
        <f t="shared" ref="A28:A49" si="8">A27+1</f>
        <v>20</v>
      </c>
      <c r="B28" s="78" t="s">
        <v>557</v>
      </c>
      <c r="C28" s="111">
        <f>'24.1'!C27</f>
        <v>185427.96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f t="shared" si="2"/>
        <v>185427.96</v>
      </c>
    </row>
    <row r="29" spans="1:11" ht="39" hidden="1" thickBot="1" x14ac:dyDescent="0.25">
      <c r="A29" s="76">
        <f t="shared" si="8"/>
        <v>21</v>
      </c>
      <c r="B29" s="78" t="s">
        <v>558</v>
      </c>
      <c r="C29" s="111">
        <v>0</v>
      </c>
      <c r="D29" s="111">
        <v>0</v>
      </c>
      <c r="E29" s="111">
        <v>0</v>
      </c>
      <c r="F29" s="111">
        <v>0</v>
      </c>
      <c r="G29" s="111">
        <v>0</v>
      </c>
      <c r="H29" s="111">
        <v>0</v>
      </c>
      <c r="I29" s="111">
        <v>0</v>
      </c>
      <c r="J29" s="111">
        <v>0</v>
      </c>
      <c r="K29" s="112">
        <f t="shared" si="2"/>
        <v>0</v>
      </c>
    </row>
    <row r="30" spans="1:11" ht="39" hidden="1" thickBot="1" x14ac:dyDescent="0.25">
      <c r="A30" s="76">
        <f t="shared" si="8"/>
        <v>22</v>
      </c>
      <c r="B30" s="78" t="s">
        <v>559</v>
      </c>
      <c r="C30" s="111">
        <v>0</v>
      </c>
      <c r="D30" s="111">
        <v>0</v>
      </c>
      <c r="E30" s="111">
        <v>0</v>
      </c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2">
        <f t="shared" si="2"/>
        <v>0</v>
      </c>
    </row>
    <row r="31" spans="1:11" ht="39" hidden="1" thickBot="1" x14ac:dyDescent="0.25">
      <c r="A31" s="76">
        <f t="shared" si="8"/>
        <v>23</v>
      </c>
      <c r="B31" s="78" t="s">
        <v>560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  <c r="H31" s="111">
        <v>0</v>
      </c>
      <c r="I31" s="111">
        <v>0</v>
      </c>
      <c r="J31" s="111">
        <v>0</v>
      </c>
      <c r="K31" s="112">
        <f t="shared" si="2"/>
        <v>0</v>
      </c>
    </row>
    <row r="32" spans="1:11" ht="39" hidden="1" thickBot="1" x14ac:dyDescent="0.25">
      <c r="A32" s="76">
        <f t="shared" si="8"/>
        <v>24</v>
      </c>
      <c r="B32" s="78" t="s">
        <v>561</v>
      </c>
      <c r="C32" s="111">
        <v>0</v>
      </c>
      <c r="D32" s="111">
        <v>0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2">
        <f t="shared" si="2"/>
        <v>0</v>
      </c>
    </row>
    <row r="33" spans="1:11" ht="51.75" hidden="1" thickBot="1" x14ac:dyDescent="0.25">
      <c r="A33" s="208">
        <f t="shared" si="8"/>
        <v>25</v>
      </c>
      <c r="B33" s="162" t="s">
        <v>562</v>
      </c>
      <c r="C33" s="209">
        <f>SUM(C34:C35)</f>
        <v>0</v>
      </c>
      <c r="D33" s="209">
        <f t="shared" ref="D33:K33" si="9">SUM(D34:D35)</f>
        <v>0</v>
      </c>
      <c r="E33" s="209">
        <f t="shared" si="9"/>
        <v>0</v>
      </c>
      <c r="F33" s="209">
        <f t="shared" si="9"/>
        <v>0</v>
      </c>
      <c r="G33" s="209">
        <f t="shared" si="9"/>
        <v>0</v>
      </c>
      <c r="H33" s="209">
        <f t="shared" si="9"/>
        <v>0</v>
      </c>
      <c r="I33" s="209">
        <f t="shared" si="9"/>
        <v>0</v>
      </c>
      <c r="J33" s="209">
        <f t="shared" si="9"/>
        <v>0</v>
      </c>
      <c r="K33" s="209">
        <f t="shared" si="9"/>
        <v>0</v>
      </c>
    </row>
    <row r="34" spans="1:11" ht="13.5" hidden="1" thickBot="1" x14ac:dyDescent="0.25">
      <c r="A34" s="76">
        <f t="shared" si="8"/>
        <v>26</v>
      </c>
      <c r="B34" s="78" t="s">
        <v>550</v>
      </c>
      <c r="C34" s="111">
        <v>0</v>
      </c>
      <c r="D34" s="111">
        <v>0</v>
      </c>
      <c r="E34" s="111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2">
        <f t="shared" si="2"/>
        <v>0</v>
      </c>
    </row>
    <row r="35" spans="1:11" ht="13.5" hidden="1" thickBot="1" x14ac:dyDescent="0.25">
      <c r="A35" s="76">
        <f t="shared" si="8"/>
        <v>27</v>
      </c>
      <c r="B35" s="78" t="s">
        <v>551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2">
        <f t="shared" si="2"/>
        <v>0</v>
      </c>
    </row>
    <row r="36" spans="1:11" ht="51.75" thickBot="1" x14ac:dyDescent="0.25">
      <c r="A36" s="208">
        <f t="shared" si="8"/>
        <v>28</v>
      </c>
      <c r="B36" s="162" t="s">
        <v>563</v>
      </c>
      <c r="C36" s="209">
        <f>SUM(C37:C48)</f>
        <v>972291.54</v>
      </c>
      <c r="D36" s="209">
        <f t="shared" ref="D36:K36" si="10">SUM(D37:D48)</f>
        <v>0</v>
      </c>
      <c r="E36" s="209">
        <f t="shared" si="10"/>
        <v>0</v>
      </c>
      <c r="F36" s="209">
        <f t="shared" si="10"/>
        <v>0</v>
      </c>
      <c r="G36" s="209">
        <f t="shared" si="10"/>
        <v>0</v>
      </c>
      <c r="H36" s="209">
        <f t="shared" si="10"/>
        <v>0</v>
      </c>
      <c r="I36" s="209">
        <f t="shared" si="10"/>
        <v>0</v>
      </c>
      <c r="J36" s="209">
        <f t="shared" si="10"/>
        <v>0</v>
      </c>
      <c r="K36" s="209">
        <f t="shared" si="10"/>
        <v>972291.54</v>
      </c>
    </row>
    <row r="37" spans="1:11" ht="39" thickBot="1" x14ac:dyDescent="0.25">
      <c r="A37" s="76">
        <f t="shared" si="8"/>
        <v>29</v>
      </c>
      <c r="B37" s="78" t="s">
        <v>564</v>
      </c>
      <c r="C37" s="111">
        <f>'26'!C8</f>
        <v>10500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111">
        <v>0</v>
      </c>
      <c r="K37" s="111">
        <f t="shared" si="2"/>
        <v>10500</v>
      </c>
    </row>
    <row r="38" spans="1:11" ht="39" thickBot="1" x14ac:dyDescent="0.25">
      <c r="A38" s="76">
        <f t="shared" si="8"/>
        <v>30</v>
      </c>
      <c r="B38" s="78" t="s">
        <v>565</v>
      </c>
      <c r="C38" s="111">
        <f>'26'!C9</f>
        <v>6663.8</v>
      </c>
      <c r="D38" s="111">
        <v>0</v>
      </c>
      <c r="E38" s="111">
        <v>0</v>
      </c>
      <c r="F38" s="111">
        <v>0</v>
      </c>
      <c r="G38" s="111">
        <v>0</v>
      </c>
      <c r="H38" s="111">
        <v>0</v>
      </c>
      <c r="I38" s="111">
        <v>0</v>
      </c>
      <c r="J38" s="111">
        <v>0</v>
      </c>
      <c r="K38" s="111">
        <f t="shared" si="2"/>
        <v>6663.8</v>
      </c>
    </row>
    <row r="39" spans="1:11" ht="26.25" hidden="1" thickBot="1" x14ac:dyDescent="0.25">
      <c r="A39" s="76">
        <f t="shared" si="8"/>
        <v>31</v>
      </c>
      <c r="B39" s="78" t="s">
        <v>575</v>
      </c>
      <c r="C39" s="111">
        <v>0</v>
      </c>
      <c r="D39" s="111">
        <v>0</v>
      </c>
      <c r="E39" s="111">
        <v>0</v>
      </c>
      <c r="F39" s="111">
        <v>0</v>
      </c>
      <c r="G39" s="111">
        <v>0</v>
      </c>
      <c r="H39" s="111">
        <v>0</v>
      </c>
      <c r="I39" s="111">
        <v>0</v>
      </c>
      <c r="J39" s="111">
        <v>0</v>
      </c>
      <c r="K39" s="112">
        <f t="shared" si="2"/>
        <v>0</v>
      </c>
    </row>
    <row r="40" spans="1:11" ht="26.25" hidden="1" thickBot="1" x14ac:dyDescent="0.25">
      <c r="A40" s="76">
        <f t="shared" si="8"/>
        <v>32</v>
      </c>
      <c r="B40" s="78" t="s">
        <v>566</v>
      </c>
      <c r="C40" s="111">
        <v>0</v>
      </c>
      <c r="D40" s="111">
        <v>0</v>
      </c>
      <c r="E40" s="111">
        <v>0</v>
      </c>
      <c r="F40" s="111">
        <v>0</v>
      </c>
      <c r="G40" s="111">
        <v>0</v>
      </c>
      <c r="H40" s="111">
        <v>0</v>
      </c>
      <c r="I40" s="111">
        <v>0</v>
      </c>
      <c r="J40" s="111">
        <v>0</v>
      </c>
      <c r="K40" s="112">
        <f t="shared" si="2"/>
        <v>0</v>
      </c>
    </row>
    <row r="41" spans="1:11" ht="26.25" hidden="1" thickBot="1" x14ac:dyDescent="0.25">
      <c r="A41" s="76">
        <f t="shared" si="8"/>
        <v>33</v>
      </c>
      <c r="B41" s="78" t="s">
        <v>567</v>
      </c>
      <c r="C41" s="111">
        <v>0</v>
      </c>
      <c r="D41" s="111">
        <v>0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2">
        <f t="shared" si="2"/>
        <v>0</v>
      </c>
    </row>
    <row r="42" spans="1:11" ht="39" hidden="1" thickBot="1" x14ac:dyDescent="0.25">
      <c r="A42" s="76">
        <f t="shared" si="8"/>
        <v>34</v>
      </c>
      <c r="B42" s="78" t="s">
        <v>568</v>
      </c>
      <c r="C42" s="111">
        <v>0</v>
      </c>
      <c r="D42" s="111">
        <v>0</v>
      </c>
      <c r="E42" s="111">
        <v>0</v>
      </c>
      <c r="F42" s="111">
        <v>0</v>
      </c>
      <c r="G42" s="111">
        <v>0</v>
      </c>
      <c r="H42" s="111">
        <v>0</v>
      </c>
      <c r="I42" s="111">
        <v>0</v>
      </c>
      <c r="J42" s="111">
        <v>0</v>
      </c>
      <c r="K42" s="112">
        <f t="shared" si="2"/>
        <v>0</v>
      </c>
    </row>
    <row r="43" spans="1:11" ht="51.75" hidden="1" thickBot="1" x14ac:dyDescent="0.25">
      <c r="A43" s="76">
        <f t="shared" si="8"/>
        <v>35</v>
      </c>
      <c r="B43" s="78" t="s">
        <v>569</v>
      </c>
      <c r="C43" s="111">
        <v>0</v>
      </c>
      <c r="D43" s="111">
        <v>0</v>
      </c>
      <c r="E43" s="111">
        <v>0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2">
        <f t="shared" si="2"/>
        <v>0</v>
      </c>
    </row>
    <row r="44" spans="1:11" ht="26.25" hidden="1" thickBot="1" x14ac:dyDescent="0.25">
      <c r="A44" s="76">
        <f t="shared" si="8"/>
        <v>36</v>
      </c>
      <c r="B44" s="78" t="s">
        <v>570</v>
      </c>
      <c r="C44" s="111">
        <v>0</v>
      </c>
      <c r="D44" s="111">
        <v>0</v>
      </c>
      <c r="E44" s="111">
        <v>0</v>
      </c>
      <c r="F44" s="111">
        <v>0</v>
      </c>
      <c r="G44" s="111">
        <v>0</v>
      </c>
      <c r="H44" s="111">
        <v>0</v>
      </c>
      <c r="I44" s="111">
        <v>0</v>
      </c>
      <c r="J44" s="111">
        <v>0</v>
      </c>
      <c r="K44" s="112">
        <f t="shared" si="2"/>
        <v>0</v>
      </c>
    </row>
    <row r="45" spans="1:11" ht="26.25" hidden="1" thickBot="1" x14ac:dyDescent="0.25">
      <c r="A45" s="76">
        <f t="shared" si="8"/>
        <v>37</v>
      </c>
      <c r="B45" s="78" t="s">
        <v>571</v>
      </c>
      <c r="C45" s="111">
        <v>0</v>
      </c>
      <c r="D45" s="111">
        <v>0</v>
      </c>
      <c r="E45" s="111">
        <v>0</v>
      </c>
      <c r="F45" s="111">
        <v>0</v>
      </c>
      <c r="G45" s="111">
        <v>0</v>
      </c>
      <c r="H45" s="111">
        <v>0</v>
      </c>
      <c r="I45" s="111">
        <v>0</v>
      </c>
      <c r="J45" s="111">
        <v>0</v>
      </c>
      <c r="K45" s="112">
        <f t="shared" si="2"/>
        <v>0</v>
      </c>
    </row>
    <row r="46" spans="1:11" ht="13.5" hidden="1" thickBot="1" x14ac:dyDescent="0.25">
      <c r="A46" s="76">
        <f t="shared" si="8"/>
        <v>38</v>
      </c>
      <c r="B46" s="78" t="s">
        <v>572</v>
      </c>
      <c r="C46" s="111">
        <v>0</v>
      </c>
      <c r="D46" s="111">
        <v>0</v>
      </c>
      <c r="E46" s="111">
        <v>0</v>
      </c>
      <c r="F46" s="111">
        <v>0</v>
      </c>
      <c r="G46" s="111">
        <v>0</v>
      </c>
      <c r="H46" s="111">
        <v>0</v>
      </c>
      <c r="I46" s="111">
        <v>0</v>
      </c>
      <c r="J46" s="111">
        <v>0</v>
      </c>
      <c r="K46" s="112">
        <f t="shared" si="2"/>
        <v>0</v>
      </c>
    </row>
    <row r="47" spans="1:11" ht="26.25" hidden="1" thickBot="1" x14ac:dyDescent="0.25">
      <c r="A47" s="76">
        <f t="shared" si="8"/>
        <v>39</v>
      </c>
      <c r="B47" s="78" t="s">
        <v>573</v>
      </c>
      <c r="C47" s="111">
        <v>0</v>
      </c>
      <c r="D47" s="111">
        <v>0</v>
      </c>
      <c r="E47" s="111">
        <v>0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2">
        <f t="shared" si="2"/>
        <v>0</v>
      </c>
    </row>
    <row r="48" spans="1:11" ht="26.25" thickBot="1" x14ac:dyDescent="0.25">
      <c r="A48" s="76">
        <f t="shared" si="8"/>
        <v>40</v>
      </c>
      <c r="B48" s="78" t="s">
        <v>574</v>
      </c>
      <c r="C48" s="111">
        <f>'26'!C28</f>
        <v>955127.74</v>
      </c>
      <c r="D48" s="111">
        <v>0</v>
      </c>
      <c r="E48" s="111">
        <v>0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f t="shared" si="2"/>
        <v>955127.74</v>
      </c>
    </row>
    <row r="49" spans="1:11" ht="51.75" hidden="1" thickBot="1" x14ac:dyDescent="0.25">
      <c r="A49" s="208">
        <f t="shared" si="8"/>
        <v>41</v>
      </c>
      <c r="B49" s="162" t="s">
        <v>376</v>
      </c>
      <c r="C49" s="209">
        <v>0</v>
      </c>
      <c r="D49" s="209">
        <v>0</v>
      </c>
      <c r="E49" s="209">
        <v>0</v>
      </c>
      <c r="F49" s="209">
        <v>0</v>
      </c>
      <c r="G49" s="209">
        <v>0</v>
      </c>
      <c r="H49" s="209">
        <v>0</v>
      </c>
      <c r="I49" s="209">
        <v>0</v>
      </c>
      <c r="J49" s="209">
        <v>0</v>
      </c>
      <c r="K49" s="209">
        <f>SUM(C49:J49)</f>
        <v>0</v>
      </c>
    </row>
    <row r="50" spans="1:11" ht="13.5" thickBot="1" x14ac:dyDescent="0.25">
      <c r="A50" s="292">
        <f>A49+1</f>
        <v>42</v>
      </c>
      <c r="B50" s="306" t="s">
        <v>69</v>
      </c>
      <c r="C50" s="307">
        <f>C49+C36+C33+C26+C22+C14+C9</f>
        <v>1157719.5</v>
      </c>
      <c r="D50" s="307">
        <f t="shared" ref="D50:K50" si="11">D49+D36+D33+D26+D22+D14+D9</f>
        <v>0</v>
      </c>
      <c r="E50" s="307">
        <f t="shared" si="11"/>
        <v>0</v>
      </c>
      <c r="F50" s="307">
        <f t="shared" si="11"/>
        <v>0</v>
      </c>
      <c r="G50" s="307">
        <f t="shared" si="11"/>
        <v>0</v>
      </c>
      <c r="H50" s="307">
        <f t="shared" si="11"/>
        <v>0</v>
      </c>
      <c r="I50" s="307">
        <f t="shared" si="11"/>
        <v>0</v>
      </c>
      <c r="J50" s="307">
        <f t="shared" si="11"/>
        <v>0</v>
      </c>
      <c r="K50" s="307">
        <f t="shared" si="11"/>
        <v>1157719.5</v>
      </c>
    </row>
    <row r="51" spans="1:11" x14ac:dyDescent="0.2">
      <c r="A51" s="115"/>
    </row>
    <row r="52" spans="1:11" ht="26.25" customHeight="1" x14ac:dyDescent="0.2">
      <c r="A52" s="606" t="s">
        <v>577</v>
      </c>
      <c r="B52" s="606"/>
      <c r="C52" s="606"/>
      <c r="D52" s="606"/>
      <c r="E52" s="606"/>
      <c r="F52" s="606"/>
      <c r="G52" s="606"/>
      <c r="H52" s="606"/>
      <c r="I52" s="606"/>
      <c r="J52" s="606"/>
      <c r="K52" s="606"/>
    </row>
    <row r="53" spans="1:11" ht="13.5" thickBot="1" x14ac:dyDescent="0.25">
      <c r="K53" s="74" t="s">
        <v>576</v>
      </c>
    </row>
    <row r="54" spans="1:11" ht="51.75" thickBot="1" x14ac:dyDescent="0.25">
      <c r="A54" s="290" t="s">
        <v>1</v>
      </c>
      <c r="B54" s="291" t="s">
        <v>3</v>
      </c>
      <c r="C54" s="290" t="s">
        <v>531</v>
      </c>
      <c r="D54" s="291" t="s">
        <v>532</v>
      </c>
      <c r="E54" s="291" t="s">
        <v>533</v>
      </c>
      <c r="F54" s="291" t="s">
        <v>534</v>
      </c>
      <c r="G54" s="291" t="s">
        <v>535</v>
      </c>
      <c r="H54" s="291" t="s">
        <v>536</v>
      </c>
      <c r="I54" s="291" t="s">
        <v>537</v>
      </c>
      <c r="J54" s="291" t="s">
        <v>538</v>
      </c>
      <c r="K54" s="291" t="s">
        <v>465</v>
      </c>
    </row>
    <row r="55" spans="1:11" ht="13.5" thickBot="1" x14ac:dyDescent="0.25">
      <c r="A55" s="213">
        <v>1</v>
      </c>
      <c r="B55" s="289">
        <v>2</v>
      </c>
      <c r="C55" s="289">
        <v>3</v>
      </c>
      <c r="D55" s="289">
        <v>4</v>
      </c>
      <c r="E55" s="289">
        <v>5</v>
      </c>
      <c r="F55" s="289">
        <v>6</v>
      </c>
      <c r="G55" s="289">
        <v>7</v>
      </c>
      <c r="H55" s="289">
        <v>8</v>
      </c>
      <c r="I55" s="289">
        <v>9</v>
      </c>
      <c r="J55" s="289">
        <v>10</v>
      </c>
      <c r="K55" s="289">
        <v>11</v>
      </c>
    </row>
    <row r="56" spans="1:11" ht="77.25" hidden="1" thickBot="1" x14ac:dyDescent="0.25">
      <c r="A56" s="208">
        <v>1</v>
      </c>
      <c r="B56" s="162" t="s">
        <v>539</v>
      </c>
      <c r="C56" s="209">
        <f t="shared" ref="C56:K56" si="12">SUM(C57:C60)</f>
        <v>0</v>
      </c>
      <c r="D56" s="209">
        <f t="shared" si="12"/>
        <v>0</v>
      </c>
      <c r="E56" s="209">
        <f t="shared" si="12"/>
        <v>0</v>
      </c>
      <c r="F56" s="209">
        <f t="shared" si="12"/>
        <v>0</v>
      </c>
      <c r="G56" s="209">
        <f t="shared" si="12"/>
        <v>0</v>
      </c>
      <c r="H56" s="209">
        <f t="shared" si="12"/>
        <v>0</v>
      </c>
      <c r="I56" s="209">
        <f t="shared" si="12"/>
        <v>0</v>
      </c>
      <c r="J56" s="209">
        <f t="shared" si="12"/>
        <v>0</v>
      </c>
      <c r="K56" s="209">
        <f t="shared" si="12"/>
        <v>0</v>
      </c>
    </row>
    <row r="57" spans="1:11" ht="51.75" hidden="1" thickBot="1" x14ac:dyDescent="0.25">
      <c r="A57" s="76">
        <f t="shared" ref="A57:A62" si="13">A56+1</f>
        <v>2</v>
      </c>
      <c r="B57" s="78" t="s">
        <v>540</v>
      </c>
      <c r="C57" s="111">
        <v>0</v>
      </c>
      <c r="D57" s="111">
        <v>0</v>
      </c>
      <c r="E57" s="111">
        <v>0</v>
      </c>
      <c r="F57" s="111">
        <v>0</v>
      </c>
      <c r="G57" s="111">
        <v>0</v>
      </c>
      <c r="H57" s="111">
        <v>0</v>
      </c>
      <c r="I57" s="111">
        <v>0</v>
      </c>
      <c r="J57" s="111">
        <v>0</v>
      </c>
      <c r="K57" s="112">
        <f>SUM(C57:J57)</f>
        <v>0</v>
      </c>
    </row>
    <row r="58" spans="1:11" ht="39" hidden="1" thickBot="1" x14ac:dyDescent="0.25">
      <c r="A58" s="76">
        <f t="shared" si="13"/>
        <v>3</v>
      </c>
      <c r="B58" s="78" t="s">
        <v>541</v>
      </c>
      <c r="C58" s="111">
        <v>0</v>
      </c>
      <c r="D58" s="111">
        <v>0</v>
      </c>
      <c r="E58" s="111">
        <v>0</v>
      </c>
      <c r="F58" s="111">
        <v>0</v>
      </c>
      <c r="G58" s="111">
        <v>0</v>
      </c>
      <c r="H58" s="111">
        <v>0</v>
      </c>
      <c r="I58" s="111">
        <v>0</v>
      </c>
      <c r="J58" s="111">
        <v>0</v>
      </c>
      <c r="K58" s="112">
        <f>SUM(C58:J58)</f>
        <v>0</v>
      </c>
    </row>
    <row r="59" spans="1:11" ht="26.25" hidden="1" thickBot="1" x14ac:dyDescent="0.25">
      <c r="A59" s="76">
        <f t="shared" si="13"/>
        <v>4</v>
      </c>
      <c r="B59" s="78" t="s">
        <v>542</v>
      </c>
      <c r="C59" s="111">
        <v>0</v>
      </c>
      <c r="D59" s="111">
        <v>0</v>
      </c>
      <c r="E59" s="111">
        <v>0</v>
      </c>
      <c r="F59" s="111">
        <v>0</v>
      </c>
      <c r="G59" s="111">
        <v>0</v>
      </c>
      <c r="H59" s="111">
        <v>0</v>
      </c>
      <c r="I59" s="111">
        <v>0</v>
      </c>
      <c r="J59" s="111">
        <v>0</v>
      </c>
      <c r="K59" s="112">
        <f>SUM(C59:J59)</f>
        <v>0</v>
      </c>
    </row>
    <row r="60" spans="1:11" ht="64.5" hidden="1" thickBot="1" x14ac:dyDescent="0.25">
      <c r="A60" s="76">
        <f t="shared" si="13"/>
        <v>5</v>
      </c>
      <c r="B60" s="78" t="s">
        <v>543</v>
      </c>
      <c r="C60" s="111">
        <v>0</v>
      </c>
      <c r="D60" s="111">
        <v>0</v>
      </c>
      <c r="E60" s="111">
        <v>0</v>
      </c>
      <c r="F60" s="111">
        <v>0</v>
      </c>
      <c r="G60" s="111">
        <v>0</v>
      </c>
      <c r="H60" s="111">
        <v>0</v>
      </c>
      <c r="I60" s="111">
        <v>0</v>
      </c>
      <c r="J60" s="111">
        <v>0</v>
      </c>
      <c r="K60" s="112">
        <f>SUM(C60:J60)</f>
        <v>0</v>
      </c>
    </row>
    <row r="61" spans="1:11" ht="90" hidden="1" thickBot="1" x14ac:dyDescent="0.25">
      <c r="A61" s="208">
        <f t="shared" si="13"/>
        <v>6</v>
      </c>
      <c r="B61" s="162" t="s">
        <v>544</v>
      </c>
      <c r="C61" s="209">
        <f t="shared" ref="C61:K61" si="14">SUM(C62:C68)</f>
        <v>0</v>
      </c>
      <c r="D61" s="209">
        <f t="shared" si="14"/>
        <v>0</v>
      </c>
      <c r="E61" s="209">
        <f t="shared" si="14"/>
        <v>0</v>
      </c>
      <c r="F61" s="209">
        <f t="shared" si="14"/>
        <v>0</v>
      </c>
      <c r="G61" s="209">
        <f t="shared" si="14"/>
        <v>0</v>
      </c>
      <c r="H61" s="209">
        <f t="shared" si="14"/>
        <v>0</v>
      </c>
      <c r="I61" s="209">
        <f t="shared" si="14"/>
        <v>0</v>
      </c>
      <c r="J61" s="209">
        <f t="shared" si="14"/>
        <v>0</v>
      </c>
      <c r="K61" s="209">
        <f t="shared" si="14"/>
        <v>0</v>
      </c>
    </row>
    <row r="62" spans="1:11" ht="39" hidden="1" thickBot="1" x14ac:dyDescent="0.25">
      <c r="A62" s="76">
        <f t="shared" si="13"/>
        <v>7</v>
      </c>
      <c r="B62" s="78" t="s">
        <v>545</v>
      </c>
      <c r="C62" s="111">
        <v>0</v>
      </c>
      <c r="D62" s="111">
        <v>0</v>
      </c>
      <c r="E62" s="111">
        <v>0</v>
      </c>
      <c r="F62" s="111">
        <v>0</v>
      </c>
      <c r="G62" s="111">
        <v>0</v>
      </c>
      <c r="H62" s="111">
        <v>0</v>
      </c>
      <c r="I62" s="111">
        <v>0</v>
      </c>
      <c r="J62" s="111">
        <v>0</v>
      </c>
      <c r="K62" s="112">
        <f t="shared" ref="K62:K68" si="15">SUM(C62:J62)</f>
        <v>0</v>
      </c>
    </row>
    <row r="63" spans="1:11" ht="26.25" hidden="1" thickBot="1" x14ac:dyDescent="0.25">
      <c r="A63" s="76">
        <f t="shared" ref="A63:A68" si="16">A62+1</f>
        <v>8</v>
      </c>
      <c r="B63" s="78" t="s">
        <v>546</v>
      </c>
      <c r="C63" s="111">
        <v>0</v>
      </c>
      <c r="D63" s="111">
        <v>0</v>
      </c>
      <c r="E63" s="111">
        <v>0</v>
      </c>
      <c r="F63" s="111">
        <v>0</v>
      </c>
      <c r="G63" s="111">
        <v>0</v>
      </c>
      <c r="H63" s="111">
        <v>0</v>
      </c>
      <c r="I63" s="111">
        <v>0</v>
      </c>
      <c r="J63" s="111">
        <v>0</v>
      </c>
      <c r="K63" s="112">
        <f t="shared" si="15"/>
        <v>0</v>
      </c>
    </row>
    <row r="64" spans="1:11" ht="26.25" hidden="1" thickBot="1" x14ac:dyDescent="0.25">
      <c r="A64" s="76">
        <f t="shared" si="16"/>
        <v>9</v>
      </c>
      <c r="B64" s="78" t="s">
        <v>547</v>
      </c>
      <c r="C64" s="111">
        <v>0</v>
      </c>
      <c r="D64" s="111">
        <v>0</v>
      </c>
      <c r="E64" s="111">
        <v>0</v>
      </c>
      <c r="F64" s="111">
        <v>0</v>
      </c>
      <c r="G64" s="111">
        <v>0</v>
      </c>
      <c r="H64" s="111">
        <v>0</v>
      </c>
      <c r="I64" s="111">
        <v>0</v>
      </c>
      <c r="J64" s="111">
        <v>0</v>
      </c>
      <c r="K64" s="112">
        <f t="shared" si="15"/>
        <v>0</v>
      </c>
    </row>
    <row r="65" spans="1:11" ht="26.25" hidden="1" thickBot="1" x14ac:dyDescent="0.25">
      <c r="A65" s="76">
        <f t="shared" si="16"/>
        <v>10</v>
      </c>
      <c r="B65" s="78" t="s">
        <v>548</v>
      </c>
      <c r="C65" s="111">
        <v>0</v>
      </c>
      <c r="D65" s="111">
        <v>0</v>
      </c>
      <c r="E65" s="111">
        <v>0</v>
      </c>
      <c r="F65" s="111">
        <v>0</v>
      </c>
      <c r="G65" s="111">
        <v>0</v>
      </c>
      <c r="H65" s="111">
        <v>0</v>
      </c>
      <c r="I65" s="111">
        <v>0</v>
      </c>
      <c r="J65" s="111">
        <v>0</v>
      </c>
      <c r="K65" s="112">
        <f t="shared" si="15"/>
        <v>0</v>
      </c>
    </row>
    <row r="66" spans="1:11" ht="26.25" hidden="1" thickBot="1" x14ac:dyDescent="0.25">
      <c r="A66" s="76">
        <f t="shared" si="16"/>
        <v>11</v>
      </c>
      <c r="B66" s="78" t="s">
        <v>549</v>
      </c>
      <c r="C66" s="111">
        <v>0</v>
      </c>
      <c r="D66" s="111">
        <v>0</v>
      </c>
      <c r="E66" s="111">
        <v>0</v>
      </c>
      <c r="F66" s="111">
        <v>0</v>
      </c>
      <c r="G66" s="111">
        <v>0</v>
      </c>
      <c r="H66" s="111">
        <v>0</v>
      </c>
      <c r="I66" s="111">
        <v>0</v>
      </c>
      <c r="J66" s="111">
        <v>0</v>
      </c>
      <c r="K66" s="112">
        <f t="shared" si="15"/>
        <v>0</v>
      </c>
    </row>
    <row r="67" spans="1:11" ht="13.5" hidden="1" thickBot="1" x14ac:dyDescent="0.25">
      <c r="A67" s="76">
        <f t="shared" si="16"/>
        <v>12</v>
      </c>
      <c r="B67" s="78" t="s">
        <v>550</v>
      </c>
      <c r="C67" s="111">
        <v>0</v>
      </c>
      <c r="D67" s="111">
        <v>0</v>
      </c>
      <c r="E67" s="111">
        <v>0</v>
      </c>
      <c r="F67" s="111">
        <v>0</v>
      </c>
      <c r="G67" s="111">
        <v>0</v>
      </c>
      <c r="H67" s="111">
        <v>0</v>
      </c>
      <c r="I67" s="111">
        <v>0</v>
      </c>
      <c r="J67" s="111">
        <v>0</v>
      </c>
      <c r="K67" s="112">
        <f t="shared" si="15"/>
        <v>0</v>
      </c>
    </row>
    <row r="68" spans="1:11" ht="13.5" hidden="1" thickBot="1" x14ac:dyDescent="0.25">
      <c r="A68" s="76">
        <f t="shared" si="16"/>
        <v>13</v>
      </c>
      <c r="B68" s="78" t="s">
        <v>551</v>
      </c>
      <c r="C68" s="111">
        <v>0</v>
      </c>
      <c r="D68" s="111">
        <v>0</v>
      </c>
      <c r="E68" s="111">
        <v>0</v>
      </c>
      <c r="F68" s="111">
        <v>0</v>
      </c>
      <c r="G68" s="111">
        <v>0</v>
      </c>
      <c r="H68" s="111">
        <v>0</v>
      </c>
      <c r="I68" s="111">
        <v>0</v>
      </c>
      <c r="J68" s="111">
        <v>0</v>
      </c>
      <c r="K68" s="112">
        <f t="shared" si="15"/>
        <v>0</v>
      </c>
    </row>
    <row r="69" spans="1:11" ht="51.75" hidden="1" thickBot="1" x14ac:dyDescent="0.25">
      <c r="A69" s="208">
        <f t="shared" ref="A69:A74" si="17">A68+1</f>
        <v>14</v>
      </c>
      <c r="B69" s="162" t="s">
        <v>552</v>
      </c>
      <c r="C69" s="209">
        <f t="shared" ref="C69:K69" si="18">SUM(C70:C72)</f>
        <v>0</v>
      </c>
      <c r="D69" s="209">
        <f t="shared" si="18"/>
        <v>0</v>
      </c>
      <c r="E69" s="209">
        <f t="shared" si="18"/>
        <v>0</v>
      </c>
      <c r="F69" s="209">
        <f t="shared" si="18"/>
        <v>0</v>
      </c>
      <c r="G69" s="209">
        <f t="shared" si="18"/>
        <v>0</v>
      </c>
      <c r="H69" s="209">
        <f t="shared" si="18"/>
        <v>0</v>
      </c>
      <c r="I69" s="209">
        <f t="shared" si="18"/>
        <v>0</v>
      </c>
      <c r="J69" s="209">
        <f t="shared" si="18"/>
        <v>0</v>
      </c>
      <c r="K69" s="209">
        <f t="shared" si="18"/>
        <v>0</v>
      </c>
    </row>
    <row r="70" spans="1:11" ht="26.25" hidden="1" thickBot="1" x14ac:dyDescent="0.25">
      <c r="A70" s="76">
        <f t="shared" si="17"/>
        <v>15</v>
      </c>
      <c r="B70" s="78" t="s">
        <v>553</v>
      </c>
      <c r="C70" s="111">
        <v>0</v>
      </c>
      <c r="D70" s="111">
        <v>0</v>
      </c>
      <c r="E70" s="111">
        <v>0</v>
      </c>
      <c r="F70" s="111">
        <v>0</v>
      </c>
      <c r="G70" s="111">
        <v>0</v>
      </c>
      <c r="H70" s="111">
        <v>0</v>
      </c>
      <c r="I70" s="111">
        <v>0</v>
      </c>
      <c r="J70" s="111">
        <v>0</v>
      </c>
      <c r="K70" s="112">
        <f>SUM(C70:J70)</f>
        <v>0</v>
      </c>
    </row>
    <row r="71" spans="1:11" ht="51.75" hidden="1" thickBot="1" x14ac:dyDescent="0.25">
      <c r="A71" s="76">
        <f t="shared" si="17"/>
        <v>16</v>
      </c>
      <c r="B71" s="78" t="s">
        <v>554</v>
      </c>
      <c r="C71" s="111">
        <v>0</v>
      </c>
      <c r="D71" s="111">
        <v>0</v>
      </c>
      <c r="E71" s="111">
        <v>0</v>
      </c>
      <c r="F71" s="111">
        <v>0</v>
      </c>
      <c r="G71" s="111">
        <v>0</v>
      </c>
      <c r="H71" s="111">
        <v>0</v>
      </c>
      <c r="I71" s="111">
        <v>0</v>
      </c>
      <c r="J71" s="111">
        <v>0</v>
      </c>
      <c r="K71" s="112">
        <f>SUM(C71:J71)</f>
        <v>0</v>
      </c>
    </row>
    <row r="72" spans="1:11" ht="39" hidden="1" thickBot="1" x14ac:dyDescent="0.25">
      <c r="A72" s="76">
        <f t="shared" si="17"/>
        <v>17</v>
      </c>
      <c r="B72" s="78" t="s">
        <v>555</v>
      </c>
      <c r="C72" s="111">
        <v>0</v>
      </c>
      <c r="D72" s="111">
        <v>0</v>
      </c>
      <c r="E72" s="111">
        <v>0</v>
      </c>
      <c r="F72" s="111">
        <v>0</v>
      </c>
      <c r="G72" s="111">
        <v>0</v>
      </c>
      <c r="H72" s="111">
        <v>0</v>
      </c>
      <c r="I72" s="111">
        <v>0</v>
      </c>
      <c r="J72" s="111">
        <v>0</v>
      </c>
      <c r="K72" s="112">
        <f>SUM(C72:J72)</f>
        <v>0</v>
      </c>
    </row>
    <row r="73" spans="1:11" ht="64.5" thickBot="1" x14ac:dyDescent="0.25">
      <c r="A73" s="208">
        <f t="shared" si="17"/>
        <v>18</v>
      </c>
      <c r="B73" s="162" t="s">
        <v>556</v>
      </c>
      <c r="C73" s="209">
        <f t="shared" ref="C73:K73" si="19">SUM(C74:C79)</f>
        <v>0</v>
      </c>
      <c r="D73" s="209">
        <f t="shared" si="19"/>
        <v>0</v>
      </c>
      <c r="E73" s="209">
        <f t="shared" si="19"/>
        <v>0</v>
      </c>
      <c r="F73" s="209">
        <f t="shared" si="19"/>
        <v>0</v>
      </c>
      <c r="G73" s="209">
        <f t="shared" si="19"/>
        <v>0</v>
      </c>
      <c r="H73" s="209">
        <f t="shared" si="19"/>
        <v>0</v>
      </c>
      <c r="I73" s="209">
        <f t="shared" si="19"/>
        <v>0</v>
      </c>
      <c r="J73" s="209">
        <f t="shared" si="19"/>
        <v>0</v>
      </c>
      <c r="K73" s="209">
        <f t="shared" si="19"/>
        <v>0</v>
      </c>
    </row>
    <row r="74" spans="1:11" ht="39" hidden="1" thickBot="1" x14ac:dyDescent="0.25">
      <c r="A74" s="76">
        <f t="shared" si="17"/>
        <v>19</v>
      </c>
      <c r="B74" s="78" t="s">
        <v>545</v>
      </c>
      <c r="C74" s="111">
        <v>0</v>
      </c>
      <c r="D74" s="111">
        <v>0</v>
      </c>
      <c r="E74" s="111">
        <v>0</v>
      </c>
      <c r="F74" s="111">
        <v>0</v>
      </c>
      <c r="G74" s="111">
        <v>0</v>
      </c>
      <c r="H74" s="111">
        <v>0</v>
      </c>
      <c r="I74" s="111">
        <v>0</v>
      </c>
      <c r="J74" s="111">
        <v>0</v>
      </c>
      <c r="K74" s="112">
        <f t="shared" ref="K74:K79" si="20">SUM(C74:J74)</f>
        <v>0</v>
      </c>
    </row>
    <row r="75" spans="1:11" ht="13.5" thickBot="1" x14ac:dyDescent="0.25">
      <c r="A75" s="76">
        <f t="shared" ref="A75:A96" si="21">A74+1</f>
        <v>20</v>
      </c>
      <c r="B75" s="78" t="s">
        <v>557</v>
      </c>
      <c r="C75" s="111">
        <v>0</v>
      </c>
      <c r="D75" s="111">
        <v>0</v>
      </c>
      <c r="E75" s="111">
        <v>0</v>
      </c>
      <c r="F75" s="111">
        <v>0</v>
      </c>
      <c r="G75" s="111">
        <v>0</v>
      </c>
      <c r="H75" s="111">
        <v>0</v>
      </c>
      <c r="I75" s="111">
        <v>0</v>
      </c>
      <c r="J75" s="111">
        <v>0</v>
      </c>
      <c r="K75" s="112">
        <f t="shared" si="20"/>
        <v>0</v>
      </c>
    </row>
    <row r="76" spans="1:11" ht="39" hidden="1" thickBot="1" x14ac:dyDescent="0.25">
      <c r="A76" s="76">
        <f t="shared" si="21"/>
        <v>21</v>
      </c>
      <c r="B76" s="78" t="s">
        <v>558</v>
      </c>
      <c r="C76" s="111">
        <v>0</v>
      </c>
      <c r="D76" s="111">
        <v>0</v>
      </c>
      <c r="E76" s="111">
        <v>0</v>
      </c>
      <c r="F76" s="111">
        <v>0</v>
      </c>
      <c r="G76" s="111">
        <v>0</v>
      </c>
      <c r="H76" s="111">
        <v>0</v>
      </c>
      <c r="I76" s="111">
        <v>0</v>
      </c>
      <c r="J76" s="111">
        <v>0</v>
      </c>
      <c r="K76" s="112">
        <f t="shared" si="20"/>
        <v>0</v>
      </c>
    </row>
    <row r="77" spans="1:11" ht="39" hidden="1" thickBot="1" x14ac:dyDescent="0.25">
      <c r="A77" s="76">
        <f t="shared" si="21"/>
        <v>22</v>
      </c>
      <c r="B77" s="78" t="s">
        <v>559</v>
      </c>
      <c r="C77" s="111">
        <v>0</v>
      </c>
      <c r="D77" s="111">
        <v>0</v>
      </c>
      <c r="E77" s="111">
        <v>0</v>
      </c>
      <c r="F77" s="111">
        <v>0</v>
      </c>
      <c r="G77" s="111">
        <v>0</v>
      </c>
      <c r="H77" s="111">
        <v>0</v>
      </c>
      <c r="I77" s="111">
        <v>0</v>
      </c>
      <c r="J77" s="111">
        <v>0</v>
      </c>
      <c r="K77" s="112">
        <f t="shared" si="20"/>
        <v>0</v>
      </c>
    </row>
    <row r="78" spans="1:11" ht="39" hidden="1" thickBot="1" x14ac:dyDescent="0.25">
      <c r="A78" s="76">
        <f t="shared" si="21"/>
        <v>23</v>
      </c>
      <c r="B78" s="78" t="s">
        <v>560</v>
      </c>
      <c r="C78" s="111">
        <v>0</v>
      </c>
      <c r="D78" s="111">
        <v>0</v>
      </c>
      <c r="E78" s="111">
        <v>0</v>
      </c>
      <c r="F78" s="111">
        <v>0</v>
      </c>
      <c r="G78" s="111">
        <v>0</v>
      </c>
      <c r="H78" s="111">
        <v>0</v>
      </c>
      <c r="I78" s="111">
        <v>0</v>
      </c>
      <c r="J78" s="111">
        <v>0</v>
      </c>
      <c r="K78" s="112">
        <f t="shared" si="20"/>
        <v>0</v>
      </c>
    </row>
    <row r="79" spans="1:11" ht="39" hidden="1" thickBot="1" x14ac:dyDescent="0.25">
      <c r="A79" s="76">
        <f t="shared" si="21"/>
        <v>24</v>
      </c>
      <c r="B79" s="78" t="s">
        <v>561</v>
      </c>
      <c r="C79" s="111">
        <v>0</v>
      </c>
      <c r="D79" s="111">
        <v>0</v>
      </c>
      <c r="E79" s="111">
        <v>0</v>
      </c>
      <c r="F79" s="111">
        <v>0</v>
      </c>
      <c r="G79" s="111">
        <v>0</v>
      </c>
      <c r="H79" s="111">
        <v>0</v>
      </c>
      <c r="I79" s="111">
        <v>0</v>
      </c>
      <c r="J79" s="111">
        <v>0</v>
      </c>
      <c r="K79" s="112">
        <f t="shared" si="20"/>
        <v>0</v>
      </c>
    </row>
    <row r="80" spans="1:11" ht="51.75" hidden="1" thickBot="1" x14ac:dyDescent="0.25">
      <c r="A80" s="208">
        <f t="shared" si="21"/>
        <v>25</v>
      </c>
      <c r="B80" s="162" t="s">
        <v>562</v>
      </c>
      <c r="C80" s="209">
        <f t="shared" ref="C80:K80" si="22">SUM(C81:C82)</f>
        <v>0</v>
      </c>
      <c r="D80" s="209">
        <f t="shared" si="22"/>
        <v>0</v>
      </c>
      <c r="E80" s="209">
        <f t="shared" si="22"/>
        <v>0</v>
      </c>
      <c r="F80" s="209">
        <f t="shared" si="22"/>
        <v>0</v>
      </c>
      <c r="G80" s="209">
        <f t="shared" si="22"/>
        <v>0</v>
      </c>
      <c r="H80" s="209">
        <f t="shared" si="22"/>
        <v>0</v>
      </c>
      <c r="I80" s="209">
        <f t="shared" si="22"/>
        <v>0</v>
      </c>
      <c r="J80" s="209">
        <f t="shared" si="22"/>
        <v>0</v>
      </c>
      <c r="K80" s="209">
        <f t="shared" si="22"/>
        <v>0</v>
      </c>
    </row>
    <row r="81" spans="1:11" ht="13.5" hidden="1" thickBot="1" x14ac:dyDescent="0.25">
      <c r="A81" s="76">
        <f t="shared" si="21"/>
        <v>26</v>
      </c>
      <c r="B81" s="78" t="s">
        <v>550</v>
      </c>
      <c r="C81" s="111">
        <v>0</v>
      </c>
      <c r="D81" s="111">
        <v>0</v>
      </c>
      <c r="E81" s="111">
        <v>0</v>
      </c>
      <c r="F81" s="111">
        <v>0</v>
      </c>
      <c r="G81" s="111">
        <v>0</v>
      </c>
      <c r="H81" s="111">
        <v>0</v>
      </c>
      <c r="I81" s="111">
        <v>0</v>
      </c>
      <c r="J81" s="111">
        <v>0</v>
      </c>
      <c r="K81" s="112">
        <f>SUM(C81:J81)</f>
        <v>0</v>
      </c>
    </row>
    <row r="82" spans="1:11" ht="13.5" hidden="1" thickBot="1" x14ac:dyDescent="0.25">
      <c r="A82" s="76">
        <f t="shared" si="21"/>
        <v>27</v>
      </c>
      <c r="B82" s="78" t="s">
        <v>551</v>
      </c>
      <c r="C82" s="111">
        <v>0</v>
      </c>
      <c r="D82" s="111">
        <v>0</v>
      </c>
      <c r="E82" s="111">
        <v>0</v>
      </c>
      <c r="F82" s="111">
        <v>0</v>
      </c>
      <c r="G82" s="111">
        <v>0</v>
      </c>
      <c r="H82" s="111">
        <v>0</v>
      </c>
      <c r="I82" s="111">
        <v>0</v>
      </c>
      <c r="J82" s="111">
        <v>0</v>
      </c>
      <c r="K82" s="112">
        <f>SUM(C82:J82)</f>
        <v>0</v>
      </c>
    </row>
    <row r="83" spans="1:11" ht="51.75" thickBot="1" x14ac:dyDescent="0.25">
      <c r="A83" s="208">
        <f t="shared" si="21"/>
        <v>28</v>
      </c>
      <c r="B83" s="162" t="s">
        <v>563</v>
      </c>
      <c r="C83" s="209">
        <f t="shared" ref="C83:K83" si="23">SUM(C84:C95)</f>
        <v>950266.90999999992</v>
      </c>
      <c r="D83" s="209">
        <f t="shared" si="23"/>
        <v>0</v>
      </c>
      <c r="E83" s="209">
        <f t="shared" si="23"/>
        <v>0</v>
      </c>
      <c r="F83" s="209">
        <f t="shared" si="23"/>
        <v>0</v>
      </c>
      <c r="G83" s="209">
        <f t="shared" si="23"/>
        <v>0</v>
      </c>
      <c r="H83" s="209">
        <f t="shared" si="23"/>
        <v>0</v>
      </c>
      <c r="I83" s="209">
        <f t="shared" si="23"/>
        <v>0</v>
      </c>
      <c r="J83" s="209">
        <f t="shared" si="23"/>
        <v>0</v>
      </c>
      <c r="K83" s="209">
        <f t="shared" si="23"/>
        <v>950266.90999999992</v>
      </c>
    </row>
    <row r="84" spans="1:11" ht="39" thickBot="1" x14ac:dyDescent="0.25">
      <c r="A84" s="76">
        <f t="shared" si="21"/>
        <v>29</v>
      </c>
      <c r="B84" s="78" t="s">
        <v>564</v>
      </c>
      <c r="C84" s="111">
        <f>'26'!D8</f>
        <v>0</v>
      </c>
      <c r="D84" s="111">
        <v>0</v>
      </c>
      <c r="E84" s="111">
        <v>0</v>
      </c>
      <c r="F84" s="111">
        <v>0</v>
      </c>
      <c r="G84" s="111">
        <v>0</v>
      </c>
      <c r="H84" s="111">
        <v>0</v>
      </c>
      <c r="I84" s="111">
        <v>0</v>
      </c>
      <c r="J84" s="111">
        <v>0</v>
      </c>
      <c r="K84" s="111">
        <f t="shared" ref="K84:K95" si="24">SUM(C84:J84)</f>
        <v>0</v>
      </c>
    </row>
    <row r="85" spans="1:11" ht="39" thickBot="1" x14ac:dyDescent="0.25">
      <c r="A85" s="76">
        <f t="shared" si="21"/>
        <v>30</v>
      </c>
      <c r="B85" s="78" t="s">
        <v>565</v>
      </c>
      <c r="C85" s="111">
        <f>'26'!D9</f>
        <v>3136.47</v>
      </c>
      <c r="D85" s="111">
        <v>0</v>
      </c>
      <c r="E85" s="111">
        <v>0</v>
      </c>
      <c r="F85" s="111">
        <v>0</v>
      </c>
      <c r="G85" s="111">
        <v>0</v>
      </c>
      <c r="H85" s="111">
        <v>0</v>
      </c>
      <c r="I85" s="111">
        <v>0</v>
      </c>
      <c r="J85" s="111">
        <v>0</v>
      </c>
      <c r="K85" s="112">
        <f t="shared" si="24"/>
        <v>3136.47</v>
      </c>
    </row>
    <row r="86" spans="1:11" ht="26.25" hidden="1" thickBot="1" x14ac:dyDescent="0.25">
      <c r="A86" s="76">
        <f t="shared" si="21"/>
        <v>31</v>
      </c>
      <c r="B86" s="78" t="s">
        <v>575</v>
      </c>
      <c r="C86" s="111">
        <f>'26'!D10</f>
        <v>0</v>
      </c>
      <c r="D86" s="111">
        <v>0</v>
      </c>
      <c r="E86" s="111">
        <v>0</v>
      </c>
      <c r="F86" s="111">
        <v>0</v>
      </c>
      <c r="G86" s="111">
        <v>0</v>
      </c>
      <c r="H86" s="111">
        <v>0</v>
      </c>
      <c r="I86" s="111">
        <v>0</v>
      </c>
      <c r="J86" s="111">
        <v>0</v>
      </c>
      <c r="K86" s="112">
        <f t="shared" si="24"/>
        <v>0</v>
      </c>
    </row>
    <row r="87" spans="1:11" ht="26.25" hidden="1" thickBot="1" x14ac:dyDescent="0.25">
      <c r="A87" s="76">
        <f t="shared" si="21"/>
        <v>32</v>
      </c>
      <c r="B87" s="78" t="s">
        <v>566</v>
      </c>
      <c r="C87" s="111">
        <v>0</v>
      </c>
      <c r="D87" s="111">
        <v>0</v>
      </c>
      <c r="E87" s="111">
        <v>0</v>
      </c>
      <c r="F87" s="111">
        <v>0</v>
      </c>
      <c r="G87" s="111">
        <v>0</v>
      </c>
      <c r="H87" s="111">
        <v>0</v>
      </c>
      <c r="I87" s="111">
        <v>0</v>
      </c>
      <c r="J87" s="111">
        <v>0</v>
      </c>
      <c r="K87" s="112">
        <f t="shared" si="24"/>
        <v>0</v>
      </c>
    </row>
    <row r="88" spans="1:11" ht="26.25" hidden="1" thickBot="1" x14ac:dyDescent="0.25">
      <c r="A88" s="76">
        <f t="shared" si="21"/>
        <v>33</v>
      </c>
      <c r="B88" s="78" t="s">
        <v>567</v>
      </c>
      <c r="C88" s="111">
        <v>0</v>
      </c>
      <c r="D88" s="111">
        <v>0</v>
      </c>
      <c r="E88" s="111">
        <v>0</v>
      </c>
      <c r="F88" s="111">
        <v>0</v>
      </c>
      <c r="G88" s="111">
        <v>0</v>
      </c>
      <c r="H88" s="111">
        <v>0</v>
      </c>
      <c r="I88" s="111">
        <v>0</v>
      </c>
      <c r="J88" s="111">
        <v>0</v>
      </c>
      <c r="K88" s="112">
        <f t="shared" si="24"/>
        <v>0</v>
      </c>
    </row>
    <row r="89" spans="1:11" ht="39" hidden="1" thickBot="1" x14ac:dyDescent="0.25">
      <c r="A89" s="76">
        <f t="shared" si="21"/>
        <v>34</v>
      </c>
      <c r="B89" s="78" t="s">
        <v>568</v>
      </c>
      <c r="C89" s="111">
        <v>0</v>
      </c>
      <c r="D89" s="111">
        <v>0</v>
      </c>
      <c r="E89" s="111">
        <v>0</v>
      </c>
      <c r="F89" s="111">
        <v>0</v>
      </c>
      <c r="G89" s="111">
        <v>0</v>
      </c>
      <c r="H89" s="111">
        <v>0</v>
      </c>
      <c r="I89" s="111">
        <v>0</v>
      </c>
      <c r="J89" s="111">
        <v>0</v>
      </c>
      <c r="K89" s="112">
        <f t="shared" si="24"/>
        <v>0</v>
      </c>
    </row>
    <row r="90" spans="1:11" ht="51.75" hidden="1" thickBot="1" x14ac:dyDescent="0.25">
      <c r="A90" s="76">
        <f t="shared" si="21"/>
        <v>35</v>
      </c>
      <c r="B90" s="78" t="s">
        <v>569</v>
      </c>
      <c r="C90" s="111">
        <v>0</v>
      </c>
      <c r="D90" s="111">
        <v>0</v>
      </c>
      <c r="E90" s="111">
        <v>0</v>
      </c>
      <c r="F90" s="111">
        <v>0</v>
      </c>
      <c r="G90" s="111">
        <v>0</v>
      </c>
      <c r="H90" s="111">
        <v>0</v>
      </c>
      <c r="I90" s="111">
        <v>0</v>
      </c>
      <c r="J90" s="111">
        <v>0</v>
      </c>
      <c r="K90" s="112">
        <f t="shared" si="24"/>
        <v>0</v>
      </c>
    </row>
    <row r="91" spans="1:11" ht="26.25" hidden="1" thickBot="1" x14ac:dyDescent="0.25">
      <c r="A91" s="76">
        <f t="shared" si="21"/>
        <v>36</v>
      </c>
      <c r="B91" s="78" t="s">
        <v>570</v>
      </c>
      <c r="C91" s="111">
        <v>0</v>
      </c>
      <c r="D91" s="111">
        <v>0</v>
      </c>
      <c r="E91" s="111">
        <v>0</v>
      </c>
      <c r="F91" s="111">
        <v>0</v>
      </c>
      <c r="G91" s="111">
        <v>0</v>
      </c>
      <c r="H91" s="111">
        <v>0</v>
      </c>
      <c r="I91" s="111">
        <v>0</v>
      </c>
      <c r="J91" s="111">
        <v>0</v>
      </c>
      <c r="K91" s="112">
        <f t="shared" si="24"/>
        <v>0</v>
      </c>
    </row>
    <row r="92" spans="1:11" ht="26.25" hidden="1" thickBot="1" x14ac:dyDescent="0.25">
      <c r="A92" s="76">
        <f t="shared" si="21"/>
        <v>37</v>
      </c>
      <c r="B92" s="78" t="s">
        <v>571</v>
      </c>
      <c r="C92" s="111">
        <v>0</v>
      </c>
      <c r="D92" s="111">
        <v>0</v>
      </c>
      <c r="E92" s="111">
        <v>0</v>
      </c>
      <c r="F92" s="111">
        <v>0</v>
      </c>
      <c r="G92" s="111">
        <v>0</v>
      </c>
      <c r="H92" s="111">
        <v>0</v>
      </c>
      <c r="I92" s="111">
        <v>0</v>
      </c>
      <c r="J92" s="111">
        <v>0</v>
      </c>
      <c r="K92" s="112">
        <f t="shared" si="24"/>
        <v>0</v>
      </c>
    </row>
    <row r="93" spans="1:11" ht="13.5" hidden="1" thickBot="1" x14ac:dyDescent="0.25">
      <c r="A93" s="76">
        <f t="shared" si="21"/>
        <v>38</v>
      </c>
      <c r="B93" s="78" t="s">
        <v>572</v>
      </c>
      <c r="C93" s="111">
        <v>0</v>
      </c>
      <c r="D93" s="111">
        <v>0</v>
      </c>
      <c r="E93" s="111">
        <v>0</v>
      </c>
      <c r="F93" s="111">
        <v>0</v>
      </c>
      <c r="G93" s="111">
        <v>0</v>
      </c>
      <c r="H93" s="111">
        <v>0</v>
      </c>
      <c r="I93" s="111">
        <v>0</v>
      </c>
      <c r="J93" s="111">
        <v>0</v>
      </c>
      <c r="K93" s="112">
        <f t="shared" si="24"/>
        <v>0</v>
      </c>
    </row>
    <row r="94" spans="1:11" ht="26.25" hidden="1" thickBot="1" x14ac:dyDescent="0.25">
      <c r="A94" s="76">
        <f t="shared" si="21"/>
        <v>39</v>
      </c>
      <c r="B94" s="78" t="s">
        <v>573</v>
      </c>
      <c r="C94" s="111">
        <v>0</v>
      </c>
      <c r="D94" s="111">
        <v>0</v>
      </c>
      <c r="E94" s="111">
        <v>0</v>
      </c>
      <c r="F94" s="111">
        <v>0</v>
      </c>
      <c r="G94" s="111">
        <v>0</v>
      </c>
      <c r="H94" s="111">
        <v>0</v>
      </c>
      <c r="I94" s="111">
        <v>0</v>
      </c>
      <c r="J94" s="111">
        <v>0</v>
      </c>
      <c r="K94" s="112">
        <f t="shared" si="24"/>
        <v>0</v>
      </c>
    </row>
    <row r="95" spans="1:11" ht="26.25" thickBot="1" x14ac:dyDescent="0.25">
      <c r="A95" s="76">
        <f t="shared" si="21"/>
        <v>40</v>
      </c>
      <c r="B95" s="78" t="s">
        <v>574</v>
      </c>
      <c r="C95" s="111">
        <f>'26'!D28</f>
        <v>947130.44</v>
      </c>
      <c r="D95" s="111">
        <v>0</v>
      </c>
      <c r="E95" s="111">
        <v>0</v>
      </c>
      <c r="F95" s="111">
        <v>0</v>
      </c>
      <c r="G95" s="111">
        <v>0</v>
      </c>
      <c r="H95" s="111">
        <v>0</v>
      </c>
      <c r="I95" s="111">
        <v>0</v>
      </c>
      <c r="J95" s="111">
        <v>0</v>
      </c>
      <c r="K95" s="111">
        <f t="shared" si="24"/>
        <v>947130.44</v>
      </c>
    </row>
    <row r="96" spans="1:11" ht="51.75" hidden="1" thickBot="1" x14ac:dyDescent="0.25">
      <c r="A96" s="208">
        <f t="shared" si="21"/>
        <v>41</v>
      </c>
      <c r="B96" s="162" t="s">
        <v>376</v>
      </c>
      <c r="C96" s="209">
        <v>0</v>
      </c>
      <c r="D96" s="209">
        <v>0</v>
      </c>
      <c r="E96" s="209">
        <v>0</v>
      </c>
      <c r="F96" s="209">
        <v>0</v>
      </c>
      <c r="G96" s="209">
        <v>0</v>
      </c>
      <c r="H96" s="209">
        <v>0</v>
      </c>
      <c r="I96" s="209">
        <v>0</v>
      </c>
      <c r="J96" s="209">
        <v>0</v>
      </c>
      <c r="K96" s="209">
        <f>SUM(C96:J96)</f>
        <v>0</v>
      </c>
    </row>
    <row r="97" spans="1:11" ht="13.5" thickBot="1" x14ac:dyDescent="0.25">
      <c r="A97" s="292">
        <f>A96+1</f>
        <v>42</v>
      </c>
      <c r="B97" s="306" t="s">
        <v>69</v>
      </c>
      <c r="C97" s="307">
        <f t="shared" ref="C97:K97" si="25">C96+C83+C80+C73+C69+C61+C56</f>
        <v>950266.90999999992</v>
      </c>
      <c r="D97" s="307">
        <f t="shared" si="25"/>
        <v>0</v>
      </c>
      <c r="E97" s="307">
        <f t="shared" si="25"/>
        <v>0</v>
      </c>
      <c r="F97" s="307">
        <f t="shared" si="25"/>
        <v>0</v>
      </c>
      <c r="G97" s="307">
        <f t="shared" si="25"/>
        <v>0</v>
      </c>
      <c r="H97" s="307">
        <f t="shared" si="25"/>
        <v>0</v>
      </c>
      <c r="I97" s="307">
        <f t="shared" si="25"/>
        <v>0</v>
      </c>
      <c r="J97" s="307">
        <f t="shared" si="25"/>
        <v>0</v>
      </c>
      <c r="K97" s="307">
        <f t="shared" si="25"/>
        <v>950266.90999999992</v>
      </c>
    </row>
  </sheetData>
  <mergeCells count="6">
    <mergeCell ref="A52:K52"/>
    <mergeCell ref="A1:K1"/>
    <mergeCell ref="A2:K2"/>
    <mergeCell ref="A3:K3"/>
    <mergeCell ref="A4:K4"/>
    <mergeCell ref="A5:K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fitToHeight="41" orientation="landscape" horizontalDpi="0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55"/>
  <sheetViews>
    <sheetView topLeftCell="A205" zoomScaleNormal="100" workbookViewId="0">
      <selection activeCell="C255" sqref="C255"/>
    </sheetView>
  </sheetViews>
  <sheetFormatPr defaultRowHeight="12.75" x14ac:dyDescent="0.2"/>
  <cols>
    <col min="1" max="1" width="9.140625" style="60"/>
    <col min="2" max="2" width="27" style="60" customWidth="1"/>
    <col min="3" max="3" width="15.7109375" style="60" customWidth="1"/>
    <col min="4" max="4" width="15.28515625" style="60" customWidth="1"/>
    <col min="5" max="5" width="16.7109375" style="60" customWidth="1"/>
    <col min="6" max="6" width="15.42578125" style="60" customWidth="1"/>
    <col min="7" max="7" width="13.7109375" style="60" customWidth="1"/>
    <col min="8" max="8" width="21" style="60" customWidth="1"/>
    <col min="9" max="9" width="16.42578125" style="60" customWidth="1"/>
    <col min="10" max="10" width="13.28515625" style="60" bestFit="1" customWidth="1"/>
    <col min="11" max="11" width="14.28515625" style="60" bestFit="1" customWidth="1"/>
    <col min="12" max="16384" width="9.140625" style="60"/>
  </cols>
  <sheetData>
    <row r="1" spans="1:6" ht="15.75" x14ac:dyDescent="0.2">
      <c r="A1" s="558" t="s">
        <v>140</v>
      </c>
      <c r="B1" s="558"/>
      <c r="C1" s="558"/>
      <c r="D1" s="558"/>
      <c r="E1" s="558"/>
      <c r="F1" s="558"/>
    </row>
    <row r="2" spans="1:6" ht="15.75" x14ac:dyDescent="0.2">
      <c r="A2" s="559" t="s">
        <v>141</v>
      </c>
      <c r="B2" s="559"/>
      <c r="C2" s="559"/>
      <c r="D2" s="559"/>
      <c r="E2" s="559"/>
      <c r="F2" s="559"/>
    </row>
    <row r="3" spans="1:6" ht="15.75" x14ac:dyDescent="0.2">
      <c r="A3" s="559" t="str">
        <f>'52.13'!A3:K3</f>
        <v>по состоянию на 30.06.2025</v>
      </c>
      <c r="B3" s="559"/>
      <c r="C3" s="559"/>
      <c r="D3" s="559"/>
      <c r="E3" s="559"/>
      <c r="F3" s="559"/>
    </row>
    <row r="4" spans="1:6" x14ac:dyDescent="0.2">
      <c r="A4" s="618" t="s">
        <v>1018</v>
      </c>
      <c r="B4" s="618"/>
      <c r="C4" s="618"/>
      <c r="D4" s="618"/>
      <c r="E4" s="618"/>
      <c r="F4" s="618"/>
    </row>
    <row r="5" spans="1:6" ht="25.5" customHeight="1" x14ac:dyDescent="0.2">
      <c r="A5" s="606" t="s">
        <v>1156</v>
      </c>
      <c r="B5" s="606"/>
      <c r="C5" s="606"/>
      <c r="D5" s="606"/>
      <c r="E5" s="606"/>
      <c r="F5" s="606"/>
    </row>
    <row r="6" spans="1:6" ht="13.5" thickBot="1" x14ac:dyDescent="0.25">
      <c r="F6" s="74" t="s">
        <v>578</v>
      </c>
    </row>
    <row r="7" spans="1:6" ht="13.5" thickBot="1" x14ac:dyDescent="0.25">
      <c r="A7" s="662" t="s">
        <v>64</v>
      </c>
      <c r="B7" s="663"/>
      <c r="C7" s="663"/>
      <c r="D7" s="663"/>
      <c r="E7" s="663"/>
      <c r="F7" s="664"/>
    </row>
    <row r="8" spans="1:6" ht="26.25" thickBot="1" x14ac:dyDescent="0.25">
      <c r="A8" s="290" t="s">
        <v>1</v>
      </c>
      <c r="B8" s="291" t="s">
        <v>3</v>
      </c>
      <c r="C8" s="290" t="s">
        <v>531</v>
      </c>
      <c r="D8" s="291" t="s">
        <v>532</v>
      </c>
      <c r="E8" s="291" t="s">
        <v>579</v>
      </c>
      <c r="F8" s="291" t="s">
        <v>151</v>
      </c>
    </row>
    <row r="9" spans="1:6" ht="13.5" thickBot="1" x14ac:dyDescent="0.25">
      <c r="A9" s="213">
        <v>1</v>
      </c>
      <c r="B9" s="289">
        <v>2</v>
      </c>
      <c r="C9" s="289">
        <v>3</v>
      </c>
      <c r="D9" s="289">
        <v>4</v>
      </c>
      <c r="E9" s="289">
        <v>5</v>
      </c>
      <c r="F9" s="289">
        <v>6</v>
      </c>
    </row>
    <row r="10" spans="1:6" ht="26.25" thickBot="1" x14ac:dyDescent="0.25">
      <c r="A10" s="208">
        <v>1</v>
      </c>
      <c r="B10" s="162" t="s">
        <v>499</v>
      </c>
      <c r="C10" s="209">
        <v>703280.43</v>
      </c>
      <c r="D10" s="209">
        <v>0</v>
      </c>
      <c r="E10" s="209">
        <v>0</v>
      </c>
      <c r="F10" s="209">
        <v>703280.43</v>
      </c>
    </row>
    <row r="11" spans="1:6" ht="26.25" thickBot="1" x14ac:dyDescent="0.25">
      <c r="A11" s="211">
        <f t="shared" ref="A11:A19" si="0">A10+1</f>
        <v>2</v>
      </c>
      <c r="B11" s="212" t="s">
        <v>500</v>
      </c>
      <c r="C11" s="111">
        <v>703280.43</v>
      </c>
      <c r="D11" s="111">
        <v>0</v>
      </c>
      <c r="E11" s="111">
        <v>0</v>
      </c>
      <c r="F11" s="111">
        <v>703280.43</v>
      </c>
    </row>
    <row r="12" spans="1:6" ht="39" thickBot="1" x14ac:dyDescent="0.25">
      <c r="A12" s="211">
        <f t="shared" si="0"/>
        <v>3</v>
      </c>
      <c r="B12" s="212" t="s">
        <v>501</v>
      </c>
      <c r="C12" s="111">
        <v>0</v>
      </c>
      <c r="D12" s="111">
        <v>0</v>
      </c>
      <c r="E12" s="111">
        <v>0</v>
      </c>
      <c r="F12" s="111">
        <v>0</v>
      </c>
    </row>
    <row r="13" spans="1:6" ht="13.5" thickBot="1" x14ac:dyDescent="0.25">
      <c r="A13" s="76">
        <f t="shared" si="0"/>
        <v>4</v>
      </c>
      <c r="B13" s="78" t="s">
        <v>502</v>
      </c>
      <c r="C13" s="111">
        <v>0</v>
      </c>
      <c r="D13" s="111">
        <v>0</v>
      </c>
      <c r="E13" s="111">
        <v>0</v>
      </c>
      <c r="F13" s="111">
        <v>0</v>
      </c>
    </row>
    <row r="14" spans="1:6" ht="90" thickBot="1" x14ac:dyDescent="0.25">
      <c r="A14" s="208">
        <f t="shared" si="0"/>
        <v>5</v>
      </c>
      <c r="B14" s="162" t="s">
        <v>580</v>
      </c>
      <c r="C14" s="209">
        <v>0</v>
      </c>
      <c r="D14" s="209">
        <v>0</v>
      </c>
      <c r="E14" s="209">
        <v>0</v>
      </c>
      <c r="F14" s="209">
        <v>0</v>
      </c>
    </row>
    <row r="15" spans="1:6" ht="39" thickBot="1" x14ac:dyDescent="0.25">
      <c r="A15" s="213">
        <f t="shared" si="0"/>
        <v>6</v>
      </c>
      <c r="B15" s="214" t="s">
        <v>581</v>
      </c>
      <c r="C15" s="215">
        <v>0</v>
      </c>
      <c r="D15" s="215">
        <v>0</v>
      </c>
      <c r="E15" s="215">
        <v>0</v>
      </c>
      <c r="F15" s="215">
        <v>0</v>
      </c>
    </row>
    <row r="16" spans="1:6" ht="26.25" thickBot="1" x14ac:dyDescent="0.25">
      <c r="A16" s="76">
        <f t="shared" si="0"/>
        <v>7</v>
      </c>
      <c r="B16" s="78" t="s">
        <v>504</v>
      </c>
      <c r="C16" s="111">
        <v>0</v>
      </c>
      <c r="D16" s="111">
        <v>0</v>
      </c>
      <c r="E16" s="111">
        <v>0</v>
      </c>
      <c r="F16" s="111">
        <v>0</v>
      </c>
    </row>
    <row r="17" spans="1:6" ht="39" thickBot="1" x14ac:dyDescent="0.25">
      <c r="A17" s="76">
        <f t="shared" si="0"/>
        <v>8</v>
      </c>
      <c r="B17" s="78" t="s">
        <v>505</v>
      </c>
      <c r="C17" s="111">
        <v>0</v>
      </c>
      <c r="D17" s="111">
        <v>0</v>
      </c>
      <c r="E17" s="111">
        <v>0</v>
      </c>
      <c r="F17" s="111">
        <v>0</v>
      </c>
    </row>
    <row r="18" spans="1:6" ht="13.5" thickBot="1" x14ac:dyDescent="0.25">
      <c r="A18" s="211">
        <f t="shared" si="0"/>
        <v>9</v>
      </c>
      <c r="B18" s="212" t="s">
        <v>506</v>
      </c>
      <c r="C18" s="111">
        <v>0</v>
      </c>
      <c r="D18" s="111">
        <v>0</v>
      </c>
      <c r="E18" s="111">
        <v>0</v>
      </c>
      <c r="F18" s="111">
        <v>0</v>
      </c>
    </row>
    <row r="19" spans="1:6" ht="39" thickBot="1" x14ac:dyDescent="0.25">
      <c r="A19" s="76">
        <f t="shared" si="0"/>
        <v>10</v>
      </c>
      <c r="B19" s="78" t="s">
        <v>582</v>
      </c>
      <c r="C19" s="111">
        <v>0</v>
      </c>
      <c r="D19" s="111">
        <v>0</v>
      </c>
      <c r="E19" s="111">
        <v>0</v>
      </c>
      <c r="F19" s="111">
        <v>0</v>
      </c>
    </row>
    <row r="20" spans="1:6" ht="26.25" thickBot="1" x14ac:dyDescent="0.25">
      <c r="A20" s="76">
        <f t="shared" ref="A20:A79" si="1">A19+1</f>
        <v>11</v>
      </c>
      <c r="B20" s="78" t="s">
        <v>508</v>
      </c>
      <c r="C20" s="111">
        <v>0</v>
      </c>
      <c r="D20" s="111">
        <v>0</v>
      </c>
      <c r="E20" s="111">
        <v>0</v>
      </c>
      <c r="F20" s="111">
        <v>0</v>
      </c>
    </row>
    <row r="21" spans="1:6" ht="13.5" thickBot="1" x14ac:dyDescent="0.25">
      <c r="A21" s="76">
        <f t="shared" si="1"/>
        <v>12</v>
      </c>
      <c r="B21" s="78" t="s">
        <v>509</v>
      </c>
      <c r="C21" s="111">
        <v>0</v>
      </c>
      <c r="D21" s="111">
        <v>0</v>
      </c>
      <c r="E21" s="111">
        <v>0</v>
      </c>
      <c r="F21" s="111">
        <v>0</v>
      </c>
    </row>
    <row r="22" spans="1:6" ht="115.5" thickBot="1" x14ac:dyDescent="0.25">
      <c r="A22" s="213">
        <f t="shared" si="1"/>
        <v>13</v>
      </c>
      <c r="B22" s="214" t="s">
        <v>583</v>
      </c>
      <c r="C22" s="215">
        <v>0</v>
      </c>
      <c r="D22" s="215">
        <v>0</v>
      </c>
      <c r="E22" s="215">
        <v>0</v>
      </c>
      <c r="F22" s="215">
        <v>0</v>
      </c>
    </row>
    <row r="23" spans="1:6" ht="39" thickBot="1" x14ac:dyDescent="0.25">
      <c r="A23" s="76">
        <f t="shared" si="1"/>
        <v>14</v>
      </c>
      <c r="B23" s="78" t="s">
        <v>511</v>
      </c>
      <c r="C23" s="111">
        <v>0</v>
      </c>
      <c r="D23" s="111">
        <v>0</v>
      </c>
      <c r="E23" s="111">
        <v>0</v>
      </c>
      <c r="F23" s="111">
        <v>0</v>
      </c>
    </row>
    <row r="24" spans="1:6" ht="51.75" thickBot="1" x14ac:dyDescent="0.25">
      <c r="A24" s="76">
        <f t="shared" si="1"/>
        <v>15</v>
      </c>
      <c r="B24" s="78" t="s">
        <v>512</v>
      </c>
      <c r="C24" s="111">
        <v>0</v>
      </c>
      <c r="D24" s="111">
        <v>0</v>
      </c>
      <c r="E24" s="111">
        <v>0</v>
      </c>
      <c r="F24" s="111">
        <v>0</v>
      </c>
    </row>
    <row r="25" spans="1:6" ht="13.5" thickBot="1" x14ac:dyDescent="0.25">
      <c r="A25" s="76">
        <f t="shared" si="1"/>
        <v>16</v>
      </c>
      <c r="B25" s="78" t="s">
        <v>513</v>
      </c>
      <c r="C25" s="111">
        <v>0</v>
      </c>
      <c r="D25" s="111">
        <v>0</v>
      </c>
      <c r="E25" s="111">
        <v>0</v>
      </c>
      <c r="F25" s="111">
        <v>0</v>
      </c>
    </row>
    <row r="26" spans="1:6" ht="39" thickBot="1" x14ac:dyDescent="0.25">
      <c r="A26" s="76">
        <f t="shared" si="1"/>
        <v>17</v>
      </c>
      <c r="B26" s="78" t="s">
        <v>584</v>
      </c>
      <c r="C26" s="111">
        <v>0</v>
      </c>
      <c r="D26" s="111">
        <v>0</v>
      </c>
      <c r="E26" s="111">
        <v>0</v>
      </c>
      <c r="F26" s="111">
        <v>0</v>
      </c>
    </row>
    <row r="27" spans="1:6" ht="102.75" thickBot="1" x14ac:dyDescent="0.25">
      <c r="A27" s="208">
        <f t="shared" si="1"/>
        <v>18</v>
      </c>
      <c r="B27" s="162" t="s">
        <v>585</v>
      </c>
      <c r="C27" s="209">
        <v>0</v>
      </c>
      <c r="D27" s="209">
        <v>0</v>
      </c>
      <c r="E27" s="209">
        <v>0</v>
      </c>
      <c r="F27" s="209">
        <v>0</v>
      </c>
    </row>
    <row r="28" spans="1:6" ht="90" thickBot="1" x14ac:dyDescent="0.25">
      <c r="A28" s="213">
        <f t="shared" si="1"/>
        <v>19</v>
      </c>
      <c r="B28" s="214" t="s">
        <v>586</v>
      </c>
      <c r="C28" s="215">
        <v>0</v>
      </c>
      <c r="D28" s="215">
        <v>0</v>
      </c>
      <c r="E28" s="215">
        <v>0</v>
      </c>
      <c r="F28" s="215">
        <v>0</v>
      </c>
    </row>
    <row r="29" spans="1:6" ht="26.25" thickBot="1" x14ac:dyDescent="0.25">
      <c r="A29" s="76">
        <f t="shared" si="1"/>
        <v>20</v>
      </c>
      <c r="B29" s="78" t="s">
        <v>504</v>
      </c>
      <c r="C29" s="111">
        <v>0</v>
      </c>
      <c r="D29" s="111">
        <v>0</v>
      </c>
      <c r="E29" s="111">
        <v>0</v>
      </c>
      <c r="F29" s="111">
        <v>0</v>
      </c>
    </row>
    <row r="30" spans="1:6" ht="39" thickBot="1" x14ac:dyDescent="0.25">
      <c r="A30" s="76">
        <f t="shared" si="1"/>
        <v>21</v>
      </c>
      <c r="B30" s="78" t="s">
        <v>505</v>
      </c>
      <c r="C30" s="111">
        <v>0</v>
      </c>
      <c r="D30" s="111">
        <v>0</v>
      </c>
      <c r="E30" s="111">
        <v>0</v>
      </c>
      <c r="F30" s="111">
        <v>0</v>
      </c>
    </row>
    <row r="31" spans="1:6" ht="13.5" thickBot="1" x14ac:dyDescent="0.25">
      <c r="A31" s="76">
        <f t="shared" si="1"/>
        <v>22</v>
      </c>
      <c r="B31" s="212" t="s">
        <v>506</v>
      </c>
      <c r="C31" s="111">
        <v>0</v>
      </c>
      <c r="D31" s="111">
        <v>0</v>
      </c>
      <c r="E31" s="111">
        <v>0</v>
      </c>
      <c r="F31" s="111">
        <v>0</v>
      </c>
    </row>
    <row r="32" spans="1:6" ht="39" thickBot="1" x14ac:dyDescent="0.25">
      <c r="A32" s="76">
        <f t="shared" si="1"/>
        <v>23</v>
      </c>
      <c r="B32" s="78" t="s">
        <v>582</v>
      </c>
      <c r="C32" s="111">
        <v>0</v>
      </c>
      <c r="D32" s="111">
        <v>0</v>
      </c>
      <c r="E32" s="111">
        <v>0</v>
      </c>
      <c r="F32" s="111">
        <v>0</v>
      </c>
    </row>
    <row r="33" spans="1:6" ht="26.25" thickBot="1" x14ac:dyDescent="0.25">
      <c r="A33" s="76">
        <f t="shared" si="1"/>
        <v>24</v>
      </c>
      <c r="B33" s="78" t="s">
        <v>508</v>
      </c>
      <c r="C33" s="111">
        <v>0</v>
      </c>
      <c r="D33" s="111">
        <v>0</v>
      </c>
      <c r="E33" s="111">
        <v>0</v>
      </c>
      <c r="F33" s="111">
        <v>0</v>
      </c>
    </row>
    <row r="34" spans="1:6" ht="13.5" thickBot="1" x14ac:dyDescent="0.25">
      <c r="A34" s="76">
        <f t="shared" si="1"/>
        <v>25</v>
      </c>
      <c r="B34" s="78" t="s">
        <v>509</v>
      </c>
      <c r="C34" s="111">
        <v>0</v>
      </c>
      <c r="D34" s="111">
        <v>0</v>
      </c>
      <c r="E34" s="111">
        <v>0</v>
      </c>
      <c r="F34" s="111">
        <v>0</v>
      </c>
    </row>
    <row r="35" spans="1:6" ht="115.5" thickBot="1" x14ac:dyDescent="0.25">
      <c r="A35" s="213">
        <f t="shared" si="1"/>
        <v>26</v>
      </c>
      <c r="B35" s="214" t="s">
        <v>587</v>
      </c>
      <c r="C35" s="215">
        <v>0</v>
      </c>
      <c r="D35" s="215">
        <v>0</v>
      </c>
      <c r="E35" s="215">
        <v>0</v>
      </c>
      <c r="F35" s="215">
        <v>0</v>
      </c>
    </row>
    <row r="36" spans="1:6" ht="39" thickBot="1" x14ac:dyDescent="0.25">
      <c r="A36" s="76">
        <f t="shared" si="1"/>
        <v>27</v>
      </c>
      <c r="B36" s="78" t="s">
        <v>511</v>
      </c>
      <c r="C36" s="111">
        <v>0</v>
      </c>
      <c r="D36" s="111">
        <v>0</v>
      </c>
      <c r="E36" s="111">
        <v>0</v>
      </c>
      <c r="F36" s="111">
        <v>0</v>
      </c>
    </row>
    <row r="37" spans="1:6" ht="51.75" thickBot="1" x14ac:dyDescent="0.25">
      <c r="A37" s="76">
        <f t="shared" si="1"/>
        <v>28</v>
      </c>
      <c r="B37" s="78" t="s">
        <v>512</v>
      </c>
      <c r="C37" s="111">
        <v>0</v>
      </c>
      <c r="D37" s="111">
        <v>0</v>
      </c>
      <c r="E37" s="111">
        <v>0</v>
      </c>
      <c r="F37" s="111">
        <v>0</v>
      </c>
    </row>
    <row r="38" spans="1:6" ht="13.5" thickBot="1" x14ac:dyDescent="0.25">
      <c r="A38" s="76">
        <f t="shared" si="1"/>
        <v>29</v>
      </c>
      <c r="B38" s="78" t="s">
        <v>513</v>
      </c>
      <c r="C38" s="111">
        <v>0</v>
      </c>
      <c r="D38" s="111">
        <v>0</v>
      </c>
      <c r="E38" s="111">
        <v>0</v>
      </c>
      <c r="F38" s="111">
        <v>0</v>
      </c>
    </row>
    <row r="39" spans="1:6" ht="39" thickBot="1" x14ac:dyDescent="0.25">
      <c r="A39" s="76">
        <f t="shared" si="1"/>
        <v>30</v>
      </c>
      <c r="B39" s="78" t="s">
        <v>584</v>
      </c>
      <c r="C39" s="111">
        <v>0</v>
      </c>
      <c r="D39" s="111">
        <v>0</v>
      </c>
      <c r="E39" s="111">
        <v>0</v>
      </c>
      <c r="F39" s="111">
        <v>0</v>
      </c>
    </row>
    <row r="40" spans="1:6" ht="51.75" thickBot="1" x14ac:dyDescent="0.25">
      <c r="A40" s="208">
        <f t="shared" si="1"/>
        <v>31</v>
      </c>
      <c r="B40" s="162" t="s">
        <v>588</v>
      </c>
      <c r="C40" s="209">
        <v>0</v>
      </c>
      <c r="D40" s="209">
        <v>0</v>
      </c>
      <c r="E40" s="209">
        <v>0</v>
      </c>
      <c r="F40" s="209">
        <v>0</v>
      </c>
    </row>
    <row r="41" spans="1:6" ht="51.75" thickBot="1" x14ac:dyDescent="0.25">
      <c r="A41" s="213">
        <f t="shared" si="1"/>
        <v>32</v>
      </c>
      <c r="B41" s="214" t="s">
        <v>503</v>
      </c>
      <c r="C41" s="215">
        <v>0</v>
      </c>
      <c r="D41" s="215">
        <v>0</v>
      </c>
      <c r="E41" s="215">
        <v>0</v>
      </c>
      <c r="F41" s="215">
        <v>0</v>
      </c>
    </row>
    <row r="42" spans="1:6" ht="26.25" thickBot="1" x14ac:dyDescent="0.25">
      <c r="A42" s="76">
        <f t="shared" si="1"/>
        <v>33</v>
      </c>
      <c r="B42" s="78" t="s">
        <v>504</v>
      </c>
      <c r="C42" s="111">
        <v>0</v>
      </c>
      <c r="D42" s="111">
        <v>0</v>
      </c>
      <c r="E42" s="111">
        <v>0</v>
      </c>
      <c r="F42" s="111">
        <v>0</v>
      </c>
    </row>
    <row r="43" spans="1:6" ht="39" thickBot="1" x14ac:dyDescent="0.25">
      <c r="A43" s="76">
        <f t="shared" si="1"/>
        <v>34</v>
      </c>
      <c r="B43" s="78" t="s">
        <v>505</v>
      </c>
      <c r="C43" s="111">
        <v>0</v>
      </c>
      <c r="D43" s="111">
        <v>0</v>
      </c>
      <c r="E43" s="111">
        <v>0</v>
      </c>
      <c r="F43" s="111">
        <v>0</v>
      </c>
    </row>
    <row r="44" spans="1:6" ht="13.5" thickBot="1" x14ac:dyDescent="0.25">
      <c r="A44" s="76">
        <f t="shared" si="1"/>
        <v>35</v>
      </c>
      <c r="B44" s="212" t="s">
        <v>506</v>
      </c>
      <c r="C44" s="111">
        <v>0</v>
      </c>
      <c r="D44" s="111">
        <v>0</v>
      </c>
      <c r="E44" s="111">
        <v>0</v>
      </c>
      <c r="F44" s="111">
        <v>0</v>
      </c>
    </row>
    <row r="45" spans="1:6" ht="39" thickBot="1" x14ac:dyDescent="0.25">
      <c r="A45" s="76">
        <f t="shared" si="1"/>
        <v>36</v>
      </c>
      <c r="B45" s="78" t="s">
        <v>582</v>
      </c>
      <c r="C45" s="111">
        <v>0</v>
      </c>
      <c r="D45" s="111">
        <v>0</v>
      </c>
      <c r="E45" s="111">
        <v>0</v>
      </c>
      <c r="F45" s="111">
        <v>0</v>
      </c>
    </row>
    <row r="46" spans="1:6" ht="26.25" thickBot="1" x14ac:dyDescent="0.25">
      <c r="A46" s="76">
        <f t="shared" si="1"/>
        <v>37</v>
      </c>
      <c r="B46" s="78" t="s">
        <v>508</v>
      </c>
      <c r="C46" s="111">
        <v>0</v>
      </c>
      <c r="D46" s="111">
        <v>0</v>
      </c>
      <c r="E46" s="111">
        <v>0</v>
      </c>
      <c r="F46" s="111">
        <v>0</v>
      </c>
    </row>
    <row r="47" spans="1:6" ht="13.5" thickBot="1" x14ac:dyDescent="0.25">
      <c r="A47" s="76">
        <f t="shared" si="1"/>
        <v>38</v>
      </c>
      <c r="B47" s="78" t="s">
        <v>509</v>
      </c>
      <c r="C47" s="111">
        <v>0</v>
      </c>
      <c r="D47" s="111">
        <v>0</v>
      </c>
      <c r="E47" s="111">
        <v>0</v>
      </c>
      <c r="F47" s="111">
        <v>0</v>
      </c>
    </row>
    <row r="48" spans="1:6" ht="39" thickBot="1" x14ac:dyDescent="0.25">
      <c r="A48" s="76">
        <f t="shared" si="1"/>
        <v>39</v>
      </c>
      <c r="B48" s="78" t="s">
        <v>584</v>
      </c>
      <c r="C48" s="111">
        <v>0</v>
      </c>
      <c r="D48" s="111">
        <v>0</v>
      </c>
      <c r="E48" s="111">
        <v>0</v>
      </c>
      <c r="F48" s="111">
        <v>0</v>
      </c>
    </row>
    <row r="49" spans="1:11" ht="51.75" thickBot="1" x14ac:dyDescent="0.25">
      <c r="A49" s="213">
        <f t="shared" si="1"/>
        <v>40</v>
      </c>
      <c r="B49" s="214" t="s">
        <v>589</v>
      </c>
      <c r="C49" s="215">
        <v>0</v>
      </c>
      <c r="D49" s="215">
        <v>0</v>
      </c>
      <c r="E49" s="215">
        <v>0</v>
      </c>
      <c r="F49" s="215">
        <v>0</v>
      </c>
    </row>
    <row r="50" spans="1:11" ht="39" thickBot="1" x14ac:dyDescent="0.25">
      <c r="A50" s="76">
        <f t="shared" si="1"/>
        <v>41</v>
      </c>
      <c r="B50" s="78" t="s">
        <v>511</v>
      </c>
      <c r="C50" s="111">
        <v>0</v>
      </c>
      <c r="D50" s="111">
        <v>0</v>
      </c>
      <c r="E50" s="111">
        <v>0</v>
      </c>
      <c r="F50" s="111">
        <v>0</v>
      </c>
    </row>
    <row r="51" spans="1:11" ht="51.75" thickBot="1" x14ac:dyDescent="0.25">
      <c r="A51" s="76">
        <f t="shared" si="1"/>
        <v>42</v>
      </c>
      <c r="B51" s="78" t="s">
        <v>512</v>
      </c>
      <c r="C51" s="111">
        <v>0</v>
      </c>
      <c r="D51" s="111">
        <v>0</v>
      </c>
      <c r="E51" s="111">
        <v>0</v>
      </c>
      <c r="F51" s="111">
        <v>0</v>
      </c>
    </row>
    <row r="52" spans="1:11" ht="13.5" thickBot="1" x14ac:dyDescent="0.25">
      <c r="A52" s="76">
        <f t="shared" si="1"/>
        <v>43</v>
      </c>
      <c r="B52" s="78" t="s">
        <v>513</v>
      </c>
      <c r="C52" s="111">
        <v>0</v>
      </c>
      <c r="D52" s="111">
        <v>0</v>
      </c>
      <c r="E52" s="111">
        <v>0</v>
      </c>
      <c r="F52" s="111">
        <v>0</v>
      </c>
    </row>
    <row r="53" spans="1:11" ht="64.5" thickBot="1" x14ac:dyDescent="0.25">
      <c r="A53" s="208">
        <f t="shared" si="1"/>
        <v>44</v>
      </c>
      <c r="B53" s="162" t="s">
        <v>514</v>
      </c>
      <c r="C53" s="209">
        <v>29362110.68</v>
      </c>
      <c r="D53" s="209">
        <v>0</v>
      </c>
      <c r="E53" s="209">
        <v>0</v>
      </c>
      <c r="F53" s="209">
        <v>29362110.68</v>
      </c>
      <c r="H53" s="168"/>
      <c r="I53" s="168"/>
      <c r="J53" s="168"/>
      <c r="K53" s="168"/>
    </row>
    <row r="54" spans="1:11" ht="64.5" hidden="1" thickBot="1" x14ac:dyDescent="0.25">
      <c r="A54" s="76">
        <f t="shared" si="1"/>
        <v>45</v>
      </c>
      <c r="B54" s="78" t="s">
        <v>467</v>
      </c>
      <c r="C54" s="111">
        <v>0</v>
      </c>
      <c r="D54" s="111">
        <v>0</v>
      </c>
      <c r="E54" s="111">
        <v>0</v>
      </c>
      <c r="F54" s="111">
        <v>0</v>
      </c>
    </row>
    <row r="55" spans="1:11" ht="51.75" thickBot="1" x14ac:dyDescent="0.25">
      <c r="A55" s="76">
        <f t="shared" si="1"/>
        <v>46</v>
      </c>
      <c r="B55" s="78" t="s">
        <v>468</v>
      </c>
      <c r="C55" s="111">
        <v>29362110.68</v>
      </c>
      <c r="D55" s="111">
        <v>0</v>
      </c>
      <c r="E55" s="111">
        <v>0</v>
      </c>
      <c r="F55" s="111">
        <v>29362110.68</v>
      </c>
    </row>
    <row r="56" spans="1:11" ht="64.5" hidden="1" thickBot="1" x14ac:dyDescent="0.25">
      <c r="A56" s="76">
        <f t="shared" si="1"/>
        <v>47</v>
      </c>
      <c r="B56" s="78" t="s">
        <v>469</v>
      </c>
      <c r="C56" s="111">
        <v>0</v>
      </c>
      <c r="D56" s="111">
        <v>0</v>
      </c>
      <c r="E56" s="111">
        <v>0</v>
      </c>
      <c r="F56" s="111">
        <v>0</v>
      </c>
    </row>
    <row r="57" spans="1:11" ht="64.5" hidden="1" thickBot="1" x14ac:dyDescent="0.25">
      <c r="A57" s="76">
        <f t="shared" si="1"/>
        <v>48</v>
      </c>
      <c r="B57" s="78" t="s">
        <v>470</v>
      </c>
      <c r="C57" s="111">
        <v>0</v>
      </c>
      <c r="D57" s="111">
        <v>0</v>
      </c>
      <c r="E57" s="111">
        <v>0</v>
      </c>
      <c r="F57" s="111">
        <v>0</v>
      </c>
    </row>
    <row r="58" spans="1:11" ht="64.5" hidden="1" thickBot="1" x14ac:dyDescent="0.25">
      <c r="A58" s="76">
        <f t="shared" si="1"/>
        <v>49</v>
      </c>
      <c r="B58" s="78" t="s">
        <v>471</v>
      </c>
      <c r="C58" s="111">
        <v>0</v>
      </c>
      <c r="D58" s="111">
        <v>0</v>
      </c>
      <c r="E58" s="111">
        <v>0</v>
      </c>
      <c r="F58" s="111">
        <v>0</v>
      </c>
    </row>
    <row r="59" spans="1:11" ht="51.75" hidden="1" thickBot="1" x14ac:dyDescent="0.25">
      <c r="A59" s="76">
        <f t="shared" si="1"/>
        <v>50</v>
      </c>
      <c r="B59" s="78" t="s">
        <v>472</v>
      </c>
      <c r="C59" s="111">
        <v>0</v>
      </c>
      <c r="D59" s="111">
        <v>0</v>
      </c>
      <c r="E59" s="111">
        <v>0</v>
      </c>
      <c r="F59" s="111">
        <v>0</v>
      </c>
    </row>
    <row r="60" spans="1:11" ht="90" hidden="1" thickBot="1" x14ac:dyDescent="0.25">
      <c r="A60" s="76">
        <f t="shared" si="1"/>
        <v>51</v>
      </c>
      <c r="B60" s="78" t="s">
        <v>473</v>
      </c>
      <c r="C60" s="111">
        <v>0</v>
      </c>
      <c r="D60" s="111">
        <v>0</v>
      </c>
      <c r="E60" s="111">
        <v>0</v>
      </c>
      <c r="F60" s="111">
        <v>0</v>
      </c>
    </row>
    <row r="61" spans="1:11" ht="77.25" hidden="1" thickBot="1" x14ac:dyDescent="0.25">
      <c r="A61" s="76">
        <f t="shared" si="1"/>
        <v>52</v>
      </c>
      <c r="B61" s="78" t="s">
        <v>474</v>
      </c>
      <c r="C61" s="111">
        <v>0</v>
      </c>
      <c r="D61" s="111">
        <v>0</v>
      </c>
      <c r="E61" s="111">
        <v>0</v>
      </c>
      <c r="F61" s="111">
        <v>0</v>
      </c>
    </row>
    <row r="62" spans="1:11" ht="39" hidden="1" thickBot="1" x14ac:dyDescent="0.25">
      <c r="A62" s="76">
        <f t="shared" si="1"/>
        <v>53</v>
      </c>
      <c r="B62" s="78" t="s">
        <v>475</v>
      </c>
      <c r="C62" s="111">
        <v>0</v>
      </c>
      <c r="D62" s="111">
        <v>0</v>
      </c>
      <c r="E62" s="111">
        <v>0</v>
      </c>
      <c r="F62" s="111">
        <v>0</v>
      </c>
    </row>
    <row r="63" spans="1:11" ht="64.5" hidden="1" thickBot="1" x14ac:dyDescent="0.25">
      <c r="A63" s="76">
        <f t="shared" si="1"/>
        <v>54</v>
      </c>
      <c r="B63" s="78" t="s">
        <v>476</v>
      </c>
      <c r="C63" s="111">
        <v>0</v>
      </c>
      <c r="D63" s="111">
        <v>0</v>
      </c>
      <c r="E63" s="111">
        <v>0</v>
      </c>
      <c r="F63" s="111">
        <v>0</v>
      </c>
    </row>
    <row r="64" spans="1:11" ht="39" hidden="1" thickBot="1" x14ac:dyDescent="0.25">
      <c r="A64" s="76">
        <f t="shared" si="1"/>
        <v>55</v>
      </c>
      <c r="B64" s="78" t="s">
        <v>478</v>
      </c>
      <c r="C64" s="111">
        <v>0</v>
      </c>
      <c r="D64" s="111">
        <v>0</v>
      </c>
      <c r="E64" s="111">
        <v>0</v>
      </c>
      <c r="F64" s="111">
        <v>0</v>
      </c>
    </row>
    <row r="65" spans="1:8" ht="64.5" hidden="1" thickBot="1" x14ac:dyDescent="0.25">
      <c r="A65" s="208">
        <f t="shared" si="1"/>
        <v>56</v>
      </c>
      <c r="B65" s="162" t="s">
        <v>518</v>
      </c>
      <c r="C65" s="209">
        <v>0</v>
      </c>
      <c r="D65" s="209">
        <v>0</v>
      </c>
      <c r="E65" s="209">
        <v>0</v>
      </c>
      <c r="F65" s="209">
        <v>0</v>
      </c>
    </row>
    <row r="66" spans="1:8" ht="26.25" hidden="1" thickBot="1" x14ac:dyDescent="0.25">
      <c r="A66" s="76">
        <f t="shared" si="1"/>
        <v>57</v>
      </c>
      <c r="B66" s="78" t="s">
        <v>482</v>
      </c>
      <c r="C66" s="111">
        <v>0</v>
      </c>
      <c r="D66" s="111">
        <v>0</v>
      </c>
      <c r="E66" s="111">
        <v>0</v>
      </c>
      <c r="F66" s="111">
        <v>0</v>
      </c>
    </row>
    <row r="67" spans="1:8" ht="51.75" hidden="1" thickBot="1" x14ac:dyDescent="0.25">
      <c r="A67" s="76">
        <f t="shared" si="1"/>
        <v>58</v>
      </c>
      <c r="B67" s="78" t="s">
        <v>590</v>
      </c>
      <c r="C67" s="111">
        <v>0</v>
      </c>
      <c r="D67" s="111">
        <v>0</v>
      </c>
      <c r="E67" s="111">
        <v>0</v>
      </c>
      <c r="F67" s="111">
        <v>0</v>
      </c>
    </row>
    <row r="68" spans="1:8" ht="26.25" hidden="1" thickBot="1" x14ac:dyDescent="0.25">
      <c r="A68" s="76">
        <f t="shared" si="1"/>
        <v>59</v>
      </c>
      <c r="B68" s="78" t="s">
        <v>484</v>
      </c>
      <c r="C68" s="111">
        <v>0</v>
      </c>
      <c r="D68" s="111">
        <v>0</v>
      </c>
      <c r="E68" s="111">
        <v>0</v>
      </c>
      <c r="F68" s="111">
        <v>0</v>
      </c>
    </row>
    <row r="69" spans="1:8" ht="51.75" hidden="1" thickBot="1" x14ac:dyDescent="0.25">
      <c r="A69" s="76">
        <f t="shared" si="1"/>
        <v>60</v>
      </c>
      <c r="B69" s="78" t="s">
        <v>485</v>
      </c>
      <c r="C69" s="111">
        <v>0</v>
      </c>
      <c r="D69" s="111">
        <v>0</v>
      </c>
      <c r="E69" s="111">
        <v>0</v>
      </c>
      <c r="F69" s="111">
        <v>0</v>
      </c>
    </row>
    <row r="70" spans="1:8" ht="77.25" hidden="1" thickBot="1" x14ac:dyDescent="0.25">
      <c r="A70" s="76">
        <f t="shared" si="1"/>
        <v>61</v>
      </c>
      <c r="B70" s="78" t="s">
        <v>486</v>
      </c>
      <c r="C70" s="111">
        <v>0</v>
      </c>
      <c r="D70" s="111">
        <v>0</v>
      </c>
      <c r="E70" s="111">
        <v>0</v>
      </c>
      <c r="F70" s="111">
        <v>0</v>
      </c>
    </row>
    <row r="71" spans="1:8" ht="51.75" hidden="1" thickBot="1" x14ac:dyDescent="0.25">
      <c r="A71" s="76">
        <f t="shared" si="1"/>
        <v>62</v>
      </c>
      <c r="B71" s="78" t="s">
        <v>487</v>
      </c>
      <c r="C71" s="111">
        <v>0</v>
      </c>
      <c r="D71" s="111">
        <v>0</v>
      </c>
      <c r="E71" s="111">
        <v>0</v>
      </c>
      <c r="F71" s="111">
        <v>0</v>
      </c>
    </row>
    <row r="72" spans="1:8" ht="26.25" hidden="1" thickBot="1" x14ac:dyDescent="0.25">
      <c r="A72" s="76">
        <f t="shared" si="1"/>
        <v>63</v>
      </c>
      <c r="B72" s="78" t="s">
        <v>488</v>
      </c>
      <c r="C72" s="111">
        <v>0</v>
      </c>
      <c r="D72" s="111">
        <v>0</v>
      </c>
      <c r="E72" s="111">
        <v>0</v>
      </c>
      <c r="F72" s="111">
        <v>0</v>
      </c>
    </row>
    <row r="73" spans="1:8" ht="51.75" thickBot="1" x14ac:dyDescent="0.25">
      <c r="A73" s="208">
        <f t="shared" si="1"/>
        <v>64</v>
      </c>
      <c r="B73" s="162" t="s">
        <v>519</v>
      </c>
      <c r="C73" s="209">
        <v>949364.24000000069</v>
      </c>
      <c r="D73" s="209">
        <v>2611949.71</v>
      </c>
      <c r="E73" s="209">
        <v>3374153.86</v>
      </c>
      <c r="F73" s="209">
        <v>6935467.8100000005</v>
      </c>
    </row>
    <row r="74" spans="1:8" ht="26.25" thickBot="1" x14ac:dyDescent="0.25">
      <c r="A74" s="76">
        <f t="shared" si="1"/>
        <v>65</v>
      </c>
      <c r="B74" s="78" t="s">
        <v>490</v>
      </c>
      <c r="C74" s="111">
        <v>949364.24</v>
      </c>
      <c r="D74" s="111">
        <v>2611949.71</v>
      </c>
      <c r="E74" s="111">
        <v>3374153.86</v>
      </c>
      <c r="F74" s="111">
        <v>6935467.8099999996</v>
      </c>
    </row>
    <row r="75" spans="1:8" ht="39" thickBot="1" x14ac:dyDescent="0.25">
      <c r="A75" s="76">
        <f t="shared" si="1"/>
        <v>66</v>
      </c>
      <c r="B75" s="78" t="s">
        <v>591</v>
      </c>
      <c r="C75" s="111">
        <v>0</v>
      </c>
      <c r="D75" s="111">
        <v>0</v>
      </c>
      <c r="E75" s="111">
        <v>0</v>
      </c>
      <c r="F75" s="111">
        <v>0</v>
      </c>
    </row>
    <row r="76" spans="1:8" ht="64.5" thickBot="1" x14ac:dyDescent="0.25">
      <c r="A76" s="76">
        <f t="shared" si="1"/>
        <v>67</v>
      </c>
      <c r="B76" s="78" t="s">
        <v>492</v>
      </c>
      <c r="C76" s="111">
        <v>0</v>
      </c>
      <c r="D76" s="111">
        <v>0</v>
      </c>
      <c r="E76" s="111">
        <v>0</v>
      </c>
      <c r="F76" s="111">
        <v>0</v>
      </c>
    </row>
    <row r="77" spans="1:8" ht="26.25" thickBot="1" x14ac:dyDescent="0.25">
      <c r="A77" s="76">
        <f t="shared" si="1"/>
        <v>68</v>
      </c>
      <c r="B77" s="78" t="s">
        <v>493</v>
      </c>
      <c r="C77" s="111">
        <v>0</v>
      </c>
      <c r="D77" s="111">
        <v>0</v>
      </c>
      <c r="E77" s="111">
        <v>0</v>
      </c>
      <c r="F77" s="111">
        <v>0</v>
      </c>
    </row>
    <row r="78" spans="1:8" ht="26.25" thickBot="1" x14ac:dyDescent="0.25">
      <c r="A78" s="76">
        <f t="shared" si="1"/>
        <v>69</v>
      </c>
      <c r="B78" s="78" t="s">
        <v>494</v>
      </c>
      <c r="C78" s="111">
        <v>0</v>
      </c>
      <c r="D78" s="111">
        <v>0</v>
      </c>
      <c r="E78" s="111">
        <v>0</v>
      </c>
      <c r="F78" s="111">
        <v>0</v>
      </c>
    </row>
    <row r="79" spans="1:8" ht="51.75" thickBot="1" x14ac:dyDescent="0.25">
      <c r="A79" s="208">
        <f t="shared" si="1"/>
        <v>70</v>
      </c>
      <c r="B79" s="162" t="s">
        <v>83</v>
      </c>
      <c r="C79" s="209">
        <v>0</v>
      </c>
      <c r="D79" s="209">
        <v>0</v>
      </c>
      <c r="E79" s="209">
        <v>0</v>
      </c>
      <c r="F79" s="209">
        <v>0</v>
      </c>
      <c r="H79" s="152"/>
    </row>
    <row r="80" spans="1:8" ht="13.5" thickBot="1" x14ac:dyDescent="0.25">
      <c r="A80" s="369"/>
      <c r="B80" s="162" t="s">
        <v>1217</v>
      </c>
      <c r="C80" s="209">
        <v>446526.05</v>
      </c>
      <c r="D80" s="209">
        <v>0</v>
      </c>
      <c r="E80" s="209">
        <v>0</v>
      </c>
      <c r="F80" s="209">
        <f>SUM(C80:E80)</f>
        <v>446526.05</v>
      </c>
      <c r="H80" s="152"/>
    </row>
    <row r="81" spans="1:6" ht="13.5" thickBot="1" x14ac:dyDescent="0.25">
      <c r="A81" s="292">
        <f>A79+1</f>
        <v>71</v>
      </c>
      <c r="B81" s="306" t="s">
        <v>31</v>
      </c>
      <c r="C81" s="307">
        <v>31461281.399999999</v>
      </c>
      <c r="D81" s="307">
        <v>2611949.71</v>
      </c>
      <c r="E81" s="307">
        <v>3374153.86</v>
      </c>
      <c r="F81" s="307">
        <v>37447384.969999999</v>
      </c>
    </row>
    <row r="82" spans="1:6" ht="13.5" thickBot="1" x14ac:dyDescent="0.25">
      <c r="A82" s="115"/>
    </row>
    <row r="83" spans="1:6" ht="13.5" thickBot="1" x14ac:dyDescent="0.25">
      <c r="A83" s="659" t="s">
        <v>65</v>
      </c>
      <c r="B83" s="660"/>
      <c r="C83" s="660"/>
      <c r="D83" s="660"/>
      <c r="E83" s="660"/>
      <c r="F83" s="661"/>
    </row>
    <row r="84" spans="1:6" ht="26.25" thickBot="1" x14ac:dyDescent="0.25">
      <c r="A84" s="290" t="s">
        <v>1</v>
      </c>
      <c r="B84" s="291" t="s">
        <v>3</v>
      </c>
      <c r="C84" s="290" t="s">
        <v>531</v>
      </c>
      <c r="D84" s="291" t="s">
        <v>532</v>
      </c>
      <c r="E84" s="291" t="s">
        <v>579</v>
      </c>
      <c r="F84" s="291" t="s">
        <v>151</v>
      </c>
    </row>
    <row r="85" spans="1:6" ht="13.5" thickBot="1" x14ac:dyDescent="0.25">
      <c r="A85" s="213">
        <v>1</v>
      </c>
      <c r="B85" s="289">
        <v>2</v>
      </c>
      <c r="C85" s="289">
        <v>3</v>
      </c>
      <c r="D85" s="289">
        <v>4</v>
      </c>
      <c r="E85" s="289">
        <v>5</v>
      </c>
      <c r="F85" s="289">
        <v>6</v>
      </c>
    </row>
    <row r="86" spans="1:6" ht="77.25" hidden="1" thickBot="1" x14ac:dyDescent="0.25">
      <c r="A86" s="208">
        <f>A81+1</f>
        <v>72</v>
      </c>
      <c r="B86" s="162" t="s">
        <v>592</v>
      </c>
      <c r="C86" s="209">
        <f>SUM(C87:C90)</f>
        <v>0</v>
      </c>
      <c r="D86" s="209">
        <f>SUM(D87:D90)</f>
        <v>0</v>
      </c>
      <c r="E86" s="209">
        <f>SUM(E87:E90)</f>
        <v>0</v>
      </c>
      <c r="F86" s="209">
        <f>SUM(F87:F90)</f>
        <v>0</v>
      </c>
    </row>
    <row r="87" spans="1:6" ht="51.75" hidden="1" thickBot="1" x14ac:dyDescent="0.25">
      <c r="A87" s="211">
        <f>A86+1</f>
        <v>73</v>
      </c>
      <c r="B87" s="212" t="s">
        <v>540</v>
      </c>
      <c r="C87" s="111">
        <v>0</v>
      </c>
      <c r="D87" s="111">
        <v>0</v>
      </c>
      <c r="E87" s="111">
        <v>0</v>
      </c>
      <c r="F87" s="111">
        <f t="shared" ref="F87:F126" si="2">SUM(C87:E87)</f>
        <v>0</v>
      </c>
    </row>
    <row r="88" spans="1:6" ht="39" hidden="1" thickBot="1" x14ac:dyDescent="0.25">
      <c r="A88" s="211">
        <f t="shared" ref="A88:A128" si="3">A87+1</f>
        <v>74</v>
      </c>
      <c r="B88" s="212" t="s">
        <v>541</v>
      </c>
      <c r="C88" s="111">
        <v>0</v>
      </c>
      <c r="D88" s="111">
        <v>0</v>
      </c>
      <c r="E88" s="111">
        <v>0</v>
      </c>
      <c r="F88" s="111">
        <f t="shared" si="2"/>
        <v>0</v>
      </c>
    </row>
    <row r="89" spans="1:6" ht="26.25" hidden="1" thickBot="1" x14ac:dyDescent="0.25">
      <c r="A89" s="211">
        <f t="shared" si="3"/>
        <v>75</v>
      </c>
      <c r="B89" s="212" t="s">
        <v>542</v>
      </c>
      <c r="C89" s="111">
        <v>0</v>
      </c>
      <c r="D89" s="111">
        <v>0</v>
      </c>
      <c r="E89" s="111">
        <v>0</v>
      </c>
      <c r="F89" s="111">
        <f t="shared" si="2"/>
        <v>0</v>
      </c>
    </row>
    <row r="90" spans="1:6" ht="64.5" hidden="1" thickBot="1" x14ac:dyDescent="0.25">
      <c r="A90" s="211">
        <f t="shared" si="3"/>
        <v>76</v>
      </c>
      <c r="B90" s="212" t="s">
        <v>543</v>
      </c>
      <c r="C90" s="111">
        <v>0</v>
      </c>
      <c r="D90" s="111">
        <v>0</v>
      </c>
      <c r="E90" s="111">
        <v>0</v>
      </c>
      <c r="F90" s="111">
        <f t="shared" si="2"/>
        <v>0</v>
      </c>
    </row>
    <row r="91" spans="1:6" ht="90" hidden="1" thickBot="1" x14ac:dyDescent="0.25">
      <c r="A91" s="208">
        <f t="shared" si="3"/>
        <v>77</v>
      </c>
      <c r="B91" s="162" t="s">
        <v>544</v>
      </c>
      <c r="C91" s="209">
        <f>SUM(C92:C98)</f>
        <v>0</v>
      </c>
      <c r="D91" s="209">
        <f>SUM(D92:D98)</f>
        <v>0</v>
      </c>
      <c r="E91" s="209">
        <f>SUM(E92:E98)</f>
        <v>0</v>
      </c>
      <c r="F91" s="209">
        <f>SUM(F92:F98)</f>
        <v>0</v>
      </c>
    </row>
    <row r="92" spans="1:6" ht="39" hidden="1" thickBot="1" x14ac:dyDescent="0.25">
      <c r="A92" s="211">
        <f t="shared" si="3"/>
        <v>78</v>
      </c>
      <c r="B92" s="212" t="s">
        <v>593</v>
      </c>
      <c r="C92" s="111">
        <v>0</v>
      </c>
      <c r="D92" s="111">
        <v>0</v>
      </c>
      <c r="E92" s="111">
        <v>0</v>
      </c>
      <c r="F92" s="111">
        <f t="shared" si="2"/>
        <v>0</v>
      </c>
    </row>
    <row r="93" spans="1:6" ht="26.25" hidden="1" thickBot="1" x14ac:dyDescent="0.25">
      <c r="A93" s="211">
        <f t="shared" si="3"/>
        <v>79</v>
      </c>
      <c r="B93" s="212" t="s">
        <v>546</v>
      </c>
      <c r="C93" s="111">
        <v>0</v>
      </c>
      <c r="D93" s="111">
        <v>0</v>
      </c>
      <c r="E93" s="111">
        <v>0</v>
      </c>
      <c r="F93" s="111">
        <f t="shared" si="2"/>
        <v>0</v>
      </c>
    </row>
    <row r="94" spans="1:6" ht="26.25" hidden="1" thickBot="1" x14ac:dyDescent="0.25">
      <c r="A94" s="211">
        <f t="shared" si="3"/>
        <v>80</v>
      </c>
      <c r="B94" s="212" t="s">
        <v>547</v>
      </c>
      <c r="C94" s="111">
        <v>0</v>
      </c>
      <c r="D94" s="111">
        <v>0</v>
      </c>
      <c r="E94" s="111">
        <v>0</v>
      </c>
      <c r="F94" s="111">
        <f t="shared" si="2"/>
        <v>0</v>
      </c>
    </row>
    <row r="95" spans="1:6" ht="26.25" hidden="1" thickBot="1" x14ac:dyDescent="0.25">
      <c r="A95" s="211">
        <f t="shared" si="3"/>
        <v>81</v>
      </c>
      <c r="B95" s="212" t="s">
        <v>594</v>
      </c>
      <c r="C95" s="111">
        <v>0</v>
      </c>
      <c r="D95" s="111">
        <v>0</v>
      </c>
      <c r="E95" s="111">
        <v>0</v>
      </c>
      <c r="F95" s="111">
        <f t="shared" si="2"/>
        <v>0</v>
      </c>
    </row>
    <row r="96" spans="1:6" ht="39" hidden="1" thickBot="1" x14ac:dyDescent="0.25">
      <c r="A96" s="211">
        <f t="shared" si="3"/>
        <v>82</v>
      </c>
      <c r="B96" s="212" t="s">
        <v>595</v>
      </c>
      <c r="C96" s="111">
        <v>0</v>
      </c>
      <c r="D96" s="111">
        <v>0</v>
      </c>
      <c r="E96" s="111">
        <v>0</v>
      </c>
      <c r="F96" s="111">
        <f t="shared" si="2"/>
        <v>0</v>
      </c>
    </row>
    <row r="97" spans="1:8" ht="13.5" hidden="1" thickBot="1" x14ac:dyDescent="0.25">
      <c r="A97" s="211">
        <f t="shared" si="3"/>
        <v>83</v>
      </c>
      <c r="B97" s="212" t="s">
        <v>550</v>
      </c>
      <c r="C97" s="111">
        <v>0</v>
      </c>
      <c r="D97" s="111">
        <v>0</v>
      </c>
      <c r="E97" s="111">
        <v>0</v>
      </c>
      <c r="F97" s="111">
        <f t="shared" si="2"/>
        <v>0</v>
      </c>
    </row>
    <row r="98" spans="1:8" ht="13.5" hidden="1" thickBot="1" x14ac:dyDescent="0.25">
      <c r="A98" s="211">
        <f t="shared" si="3"/>
        <v>84</v>
      </c>
      <c r="B98" s="212" t="s">
        <v>551</v>
      </c>
      <c r="C98" s="111">
        <v>0</v>
      </c>
      <c r="D98" s="111">
        <v>0</v>
      </c>
      <c r="E98" s="111">
        <v>0</v>
      </c>
      <c r="F98" s="111">
        <f t="shared" si="2"/>
        <v>0</v>
      </c>
    </row>
    <row r="99" spans="1:8" ht="51.75" hidden="1" thickBot="1" x14ac:dyDescent="0.25">
      <c r="A99" s="208">
        <f t="shared" si="3"/>
        <v>85</v>
      </c>
      <c r="B99" s="162" t="s">
        <v>596</v>
      </c>
      <c r="C99" s="209">
        <f>SUM(C100:C102)</f>
        <v>0</v>
      </c>
      <c r="D99" s="209">
        <f>SUM(D100:D102)</f>
        <v>0</v>
      </c>
      <c r="E99" s="209">
        <f>SUM(E100:E102)</f>
        <v>0</v>
      </c>
      <c r="F99" s="209">
        <f>SUM(F100:F102)</f>
        <v>0</v>
      </c>
    </row>
    <row r="100" spans="1:8" ht="13.5" hidden="1" thickBot="1" x14ac:dyDescent="0.25">
      <c r="A100" s="211">
        <f t="shared" si="3"/>
        <v>86</v>
      </c>
      <c r="B100" s="212" t="s">
        <v>597</v>
      </c>
      <c r="C100" s="111">
        <v>0</v>
      </c>
      <c r="D100" s="111">
        <v>0</v>
      </c>
      <c r="E100" s="111">
        <v>0</v>
      </c>
      <c r="F100" s="111">
        <f t="shared" si="2"/>
        <v>0</v>
      </c>
    </row>
    <row r="101" spans="1:8" ht="51.75" hidden="1" thickBot="1" x14ac:dyDescent="0.25">
      <c r="A101" s="211">
        <f t="shared" si="3"/>
        <v>87</v>
      </c>
      <c r="B101" s="212" t="s">
        <v>554</v>
      </c>
      <c r="C101" s="111">
        <v>0</v>
      </c>
      <c r="D101" s="111">
        <v>0</v>
      </c>
      <c r="E101" s="111">
        <v>0</v>
      </c>
      <c r="F101" s="111">
        <f t="shared" si="2"/>
        <v>0</v>
      </c>
    </row>
    <row r="102" spans="1:8" ht="39" hidden="1" thickBot="1" x14ac:dyDescent="0.25">
      <c r="A102" s="211">
        <f t="shared" si="3"/>
        <v>88</v>
      </c>
      <c r="B102" s="212" t="s">
        <v>555</v>
      </c>
      <c r="C102" s="111">
        <v>0</v>
      </c>
      <c r="D102" s="111">
        <v>0</v>
      </c>
      <c r="E102" s="111">
        <v>0</v>
      </c>
      <c r="F102" s="111">
        <f t="shared" si="2"/>
        <v>0</v>
      </c>
    </row>
    <row r="103" spans="1:8" ht="64.5" thickBot="1" x14ac:dyDescent="0.25">
      <c r="A103" s="208">
        <f t="shared" si="3"/>
        <v>89</v>
      </c>
      <c r="B103" s="162" t="s">
        <v>598</v>
      </c>
      <c r="C103" s="209">
        <f>SUM(C104:C109)</f>
        <v>185427.96</v>
      </c>
      <c r="D103" s="209">
        <f>SUM(D104:D109)</f>
        <v>0</v>
      </c>
      <c r="E103" s="209">
        <f>SUM(E104:E109)</f>
        <v>0</v>
      </c>
      <c r="F103" s="209">
        <f>SUM(F104:F109)</f>
        <v>185427.96</v>
      </c>
      <c r="H103" s="168"/>
    </row>
    <row r="104" spans="1:8" ht="39" hidden="1" thickBot="1" x14ac:dyDescent="0.25">
      <c r="A104" s="211">
        <f t="shared" si="3"/>
        <v>90</v>
      </c>
      <c r="B104" s="212" t="s">
        <v>593</v>
      </c>
      <c r="C104" s="111">
        <v>0</v>
      </c>
      <c r="D104" s="111">
        <v>0</v>
      </c>
      <c r="E104" s="111">
        <v>0</v>
      </c>
      <c r="F104" s="111">
        <f t="shared" si="2"/>
        <v>0</v>
      </c>
    </row>
    <row r="105" spans="1:8" ht="13.5" thickBot="1" x14ac:dyDescent="0.25">
      <c r="A105" s="211">
        <f t="shared" si="3"/>
        <v>91</v>
      </c>
      <c r="B105" s="212" t="s">
        <v>557</v>
      </c>
      <c r="C105" s="111">
        <v>185427.96</v>
      </c>
      <c r="D105" s="111">
        <v>0</v>
      </c>
      <c r="E105" s="111">
        <v>0</v>
      </c>
      <c r="F105" s="111">
        <f t="shared" si="2"/>
        <v>185427.96</v>
      </c>
    </row>
    <row r="106" spans="1:8" ht="39" hidden="1" thickBot="1" x14ac:dyDescent="0.25">
      <c r="A106" s="211">
        <f t="shared" si="3"/>
        <v>92</v>
      </c>
      <c r="B106" s="212" t="s">
        <v>599</v>
      </c>
      <c r="C106" s="111">
        <v>0</v>
      </c>
      <c r="D106" s="111">
        <v>0</v>
      </c>
      <c r="E106" s="111">
        <v>0</v>
      </c>
      <c r="F106" s="111">
        <f t="shared" si="2"/>
        <v>0</v>
      </c>
    </row>
    <row r="107" spans="1:8" ht="39" hidden="1" thickBot="1" x14ac:dyDescent="0.25">
      <c r="A107" s="211">
        <f t="shared" si="3"/>
        <v>93</v>
      </c>
      <c r="B107" s="212" t="s">
        <v>559</v>
      </c>
      <c r="C107" s="111">
        <v>0</v>
      </c>
      <c r="D107" s="111">
        <v>0</v>
      </c>
      <c r="E107" s="111">
        <v>0</v>
      </c>
      <c r="F107" s="111">
        <f t="shared" si="2"/>
        <v>0</v>
      </c>
    </row>
    <row r="108" spans="1:8" ht="39" hidden="1" thickBot="1" x14ac:dyDescent="0.25">
      <c r="A108" s="211">
        <f t="shared" si="3"/>
        <v>94</v>
      </c>
      <c r="B108" s="212" t="s">
        <v>560</v>
      </c>
      <c r="C108" s="111">
        <v>0</v>
      </c>
      <c r="D108" s="111">
        <v>0</v>
      </c>
      <c r="E108" s="111">
        <v>0</v>
      </c>
      <c r="F108" s="111">
        <f t="shared" si="2"/>
        <v>0</v>
      </c>
    </row>
    <row r="109" spans="1:8" ht="39" hidden="1" thickBot="1" x14ac:dyDescent="0.25">
      <c r="A109" s="211">
        <f t="shared" si="3"/>
        <v>95</v>
      </c>
      <c r="B109" s="212" t="s">
        <v>561</v>
      </c>
      <c r="C109" s="111">
        <v>0</v>
      </c>
      <c r="D109" s="111">
        <v>0</v>
      </c>
      <c r="E109" s="111">
        <v>0</v>
      </c>
      <c r="F109" s="111">
        <f t="shared" si="2"/>
        <v>0</v>
      </c>
    </row>
    <row r="110" spans="1:8" ht="51.75" hidden="1" thickBot="1" x14ac:dyDescent="0.25">
      <c r="A110" s="208">
        <f t="shared" si="3"/>
        <v>96</v>
      </c>
      <c r="B110" s="162" t="s">
        <v>562</v>
      </c>
      <c r="C110" s="209">
        <f>SUM(C111:C112)</f>
        <v>0</v>
      </c>
      <c r="D110" s="209">
        <f>SUM(D111:D112)</f>
        <v>0</v>
      </c>
      <c r="E110" s="209">
        <f>SUM(E111:E112)</f>
        <v>0</v>
      </c>
      <c r="F110" s="209">
        <f>SUM(F111:F112)</f>
        <v>0</v>
      </c>
    </row>
    <row r="111" spans="1:8" ht="13.5" hidden="1" thickBot="1" x14ac:dyDescent="0.25">
      <c r="A111" s="211">
        <f t="shared" si="3"/>
        <v>97</v>
      </c>
      <c r="B111" s="212" t="s">
        <v>550</v>
      </c>
      <c r="C111" s="111">
        <v>0</v>
      </c>
      <c r="D111" s="111">
        <v>0</v>
      </c>
      <c r="E111" s="111">
        <v>0</v>
      </c>
      <c r="F111" s="111">
        <f t="shared" si="2"/>
        <v>0</v>
      </c>
    </row>
    <row r="112" spans="1:8" ht="13.5" hidden="1" thickBot="1" x14ac:dyDescent="0.25">
      <c r="A112" s="211">
        <f t="shared" si="3"/>
        <v>98</v>
      </c>
      <c r="B112" s="212" t="s">
        <v>551</v>
      </c>
      <c r="C112" s="111">
        <v>0</v>
      </c>
      <c r="D112" s="111">
        <v>0</v>
      </c>
      <c r="E112" s="111">
        <v>0</v>
      </c>
      <c r="F112" s="111">
        <f t="shared" si="2"/>
        <v>0</v>
      </c>
    </row>
    <row r="113" spans="1:8" ht="51.75" thickBot="1" x14ac:dyDescent="0.25">
      <c r="A113" s="208">
        <f t="shared" si="3"/>
        <v>99</v>
      </c>
      <c r="B113" s="162" t="s">
        <v>600</v>
      </c>
      <c r="C113" s="209">
        <v>972291.54</v>
      </c>
      <c r="D113" s="209">
        <f>SUM(D114:D125)</f>
        <v>0</v>
      </c>
      <c r="E113" s="209">
        <f>SUM(E114:E125)</f>
        <v>0</v>
      </c>
      <c r="F113" s="209">
        <f>SUM(F114:F125)</f>
        <v>972291.54</v>
      </c>
      <c r="H113" s="168"/>
    </row>
    <row r="114" spans="1:8" ht="39" thickBot="1" x14ac:dyDescent="0.25">
      <c r="A114" s="211">
        <f t="shared" si="3"/>
        <v>100</v>
      </c>
      <c r="B114" s="212" t="s">
        <v>564</v>
      </c>
      <c r="C114" s="111">
        <v>10500</v>
      </c>
      <c r="D114" s="111">
        <v>0</v>
      </c>
      <c r="E114" s="111">
        <v>0</v>
      </c>
      <c r="F114" s="111">
        <f t="shared" si="2"/>
        <v>10500</v>
      </c>
    </row>
    <row r="115" spans="1:8" ht="39" thickBot="1" x14ac:dyDescent="0.25">
      <c r="A115" s="211">
        <f t="shared" si="3"/>
        <v>101</v>
      </c>
      <c r="B115" s="212" t="s">
        <v>601</v>
      </c>
      <c r="C115" s="111">
        <v>6663.8</v>
      </c>
      <c r="D115" s="111">
        <v>0</v>
      </c>
      <c r="E115" s="111">
        <v>0</v>
      </c>
      <c r="F115" s="111">
        <f t="shared" si="2"/>
        <v>6663.8</v>
      </c>
      <c r="H115" s="168"/>
    </row>
    <row r="116" spans="1:8" ht="26.25" hidden="1" thickBot="1" x14ac:dyDescent="0.25">
      <c r="A116" s="211">
        <f t="shared" si="3"/>
        <v>102</v>
      </c>
      <c r="B116" s="212" t="s">
        <v>575</v>
      </c>
      <c r="C116" s="111">
        <v>0</v>
      </c>
      <c r="D116" s="111">
        <v>0</v>
      </c>
      <c r="E116" s="111">
        <v>0</v>
      </c>
      <c r="F116" s="111">
        <f t="shared" si="2"/>
        <v>0</v>
      </c>
    </row>
    <row r="117" spans="1:8" ht="26.25" hidden="1" thickBot="1" x14ac:dyDescent="0.25">
      <c r="A117" s="211">
        <f t="shared" si="3"/>
        <v>103</v>
      </c>
      <c r="B117" s="212" t="s">
        <v>566</v>
      </c>
      <c r="C117" s="111">
        <v>0</v>
      </c>
      <c r="D117" s="111">
        <v>0</v>
      </c>
      <c r="E117" s="111">
        <v>0</v>
      </c>
      <c r="F117" s="111">
        <f t="shared" si="2"/>
        <v>0</v>
      </c>
    </row>
    <row r="118" spans="1:8" ht="26.25" hidden="1" thickBot="1" x14ac:dyDescent="0.25">
      <c r="A118" s="211">
        <f t="shared" si="3"/>
        <v>104</v>
      </c>
      <c r="B118" s="212" t="s">
        <v>567</v>
      </c>
      <c r="C118" s="111">
        <v>0</v>
      </c>
      <c r="D118" s="111">
        <v>0</v>
      </c>
      <c r="E118" s="111">
        <v>0</v>
      </c>
      <c r="F118" s="111">
        <f t="shared" si="2"/>
        <v>0</v>
      </c>
    </row>
    <row r="119" spans="1:8" ht="39" hidden="1" thickBot="1" x14ac:dyDescent="0.25">
      <c r="A119" s="211">
        <f t="shared" si="3"/>
        <v>105</v>
      </c>
      <c r="B119" s="212" t="s">
        <v>568</v>
      </c>
      <c r="C119" s="111">
        <v>0</v>
      </c>
      <c r="D119" s="111">
        <v>0</v>
      </c>
      <c r="E119" s="111">
        <v>0</v>
      </c>
      <c r="F119" s="111">
        <f t="shared" si="2"/>
        <v>0</v>
      </c>
    </row>
    <row r="120" spans="1:8" ht="51.75" hidden="1" thickBot="1" x14ac:dyDescent="0.25">
      <c r="A120" s="211">
        <f t="shared" si="3"/>
        <v>106</v>
      </c>
      <c r="B120" s="212" t="s">
        <v>569</v>
      </c>
      <c r="C120" s="111">
        <v>0</v>
      </c>
      <c r="D120" s="111">
        <v>0</v>
      </c>
      <c r="E120" s="111">
        <v>0</v>
      </c>
      <c r="F120" s="111">
        <f t="shared" si="2"/>
        <v>0</v>
      </c>
    </row>
    <row r="121" spans="1:8" ht="26.25" hidden="1" thickBot="1" x14ac:dyDescent="0.25">
      <c r="A121" s="211">
        <f t="shared" si="3"/>
        <v>107</v>
      </c>
      <c r="B121" s="212" t="s">
        <v>570</v>
      </c>
      <c r="C121" s="111">
        <v>0</v>
      </c>
      <c r="D121" s="111">
        <v>0</v>
      </c>
      <c r="E121" s="111">
        <v>0</v>
      </c>
      <c r="F121" s="111">
        <f t="shared" si="2"/>
        <v>0</v>
      </c>
    </row>
    <row r="122" spans="1:8" ht="26.25" hidden="1" thickBot="1" x14ac:dyDescent="0.25">
      <c r="A122" s="211">
        <f t="shared" si="3"/>
        <v>108</v>
      </c>
      <c r="B122" s="212" t="s">
        <v>571</v>
      </c>
      <c r="C122" s="111">
        <v>0</v>
      </c>
      <c r="D122" s="111">
        <v>0</v>
      </c>
      <c r="E122" s="111">
        <v>0</v>
      </c>
      <c r="F122" s="111">
        <f t="shared" si="2"/>
        <v>0</v>
      </c>
    </row>
    <row r="123" spans="1:8" ht="13.5" hidden="1" thickBot="1" x14ac:dyDescent="0.25">
      <c r="A123" s="211">
        <f t="shared" si="3"/>
        <v>109</v>
      </c>
      <c r="B123" s="212" t="s">
        <v>572</v>
      </c>
      <c r="C123" s="111">
        <v>0</v>
      </c>
      <c r="D123" s="111">
        <v>0</v>
      </c>
      <c r="E123" s="111">
        <v>0</v>
      </c>
      <c r="F123" s="111">
        <f t="shared" si="2"/>
        <v>0</v>
      </c>
    </row>
    <row r="124" spans="1:8" ht="39" hidden="1" thickBot="1" x14ac:dyDescent="0.25">
      <c r="A124" s="211">
        <f t="shared" si="3"/>
        <v>110</v>
      </c>
      <c r="B124" s="212" t="s">
        <v>602</v>
      </c>
      <c r="C124" s="111">
        <v>0</v>
      </c>
      <c r="D124" s="111">
        <v>0</v>
      </c>
      <c r="E124" s="111">
        <v>0</v>
      </c>
      <c r="F124" s="111">
        <f t="shared" si="2"/>
        <v>0</v>
      </c>
    </row>
    <row r="125" spans="1:8" ht="26.25" thickBot="1" x14ac:dyDescent="0.25">
      <c r="A125" s="211">
        <f t="shared" si="3"/>
        <v>111</v>
      </c>
      <c r="B125" s="212" t="s">
        <v>574</v>
      </c>
      <c r="C125" s="111">
        <v>955127.74</v>
      </c>
      <c r="D125" s="111">
        <v>0</v>
      </c>
      <c r="E125" s="111">
        <v>0</v>
      </c>
      <c r="F125" s="111">
        <f>SUM(C125:E125)</f>
        <v>955127.74</v>
      </c>
    </row>
    <row r="126" spans="1:8" ht="51.75" hidden="1" thickBot="1" x14ac:dyDescent="0.25">
      <c r="A126" s="208">
        <f t="shared" si="3"/>
        <v>112</v>
      </c>
      <c r="B126" s="162" t="s">
        <v>376</v>
      </c>
      <c r="C126" s="209">
        <v>0</v>
      </c>
      <c r="D126" s="209">
        <v>0</v>
      </c>
      <c r="E126" s="209">
        <v>0</v>
      </c>
      <c r="F126" s="209">
        <f t="shared" si="2"/>
        <v>0</v>
      </c>
    </row>
    <row r="127" spans="1:8" ht="13.5" thickBot="1" x14ac:dyDescent="0.25">
      <c r="A127" s="208">
        <f t="shared" si="3"/>
        <v>113</v>
      </c>
      <c r="B127" s="162" t="s">
        <v>69</v>
      </c>
      <c r="C127" s="209">
        <v>1157719.5</v>
      </c>
      <c r="D127" s="209">
        <f>D126+D113+D110+D103+D99+D91+D86</f>
        <v>0</v>
      </c>
      <c r="E127" s="209">
        <f>E126+E113+E110+E103+E99+E91+E86</f>
        <v>0</v>
      </c>
      <c r="F127" s="209">
        <f>F126+F113+F110+F103+F99+F91+F86</f>
        <v>1157719.5</v>
      </c>
    </row>
    <row r="128" spans="1:8" ht="13.5" thickBot="1" x14ac:dyDescent="0.25">
      <c r="A128" s="292">
        <f t="shared" si="3"/>
        <v>114</v>
      </c>
      <c r="B128" s="306" t="s">
        <v>603</v>
      </c>
      <c r="C128" s="307">
        <f>C81-C127</f>
        <v>30303561.899999999</v>
      </c>
      <c r="D128" s="307">
        <f>D81-D127</f>
        <v>2611949.71</v>
      </c>
      <c r="E128" s="307">
        <f>E81-E127</f>
        <v>3374153.86</v>
      </c>
      <c r="F128" s="307">
        <f>F81-F127</f>
        <v>36289665.469999999</v>
      </c>
    </row>
    <row r="130" spans="1:6" ht="25.5" customHeight="1" x14ac:dyDescent="0.2">
      <c r="A130" s="606" t="s">
        <v>604</v>
      </c>
      <c r="B130" s="606"/>
      <c r="C130" s="606"/>
      <c r="D130" s="606"/>
      <c r="E130" s="606"/>
      <c r="F130" s="606"/>
    </row>
    <row r="131" spans="1:6" ht="13.5" thickBot="1" x14ac:dyDescent="0.25">
      <c r="F131" s="74" t="s">
        <v>578</v>
      </c>
    </row>
    <row r="132" spans="1:6" ht="13.5" thickBot="1" x14ac:dyDescent="0.25">
      <c r="A132" s="659" t="s">
        <v>64</v>
      </c>
      <c r="B132" s="660"/>
      <c r="C132" s="660"/>
      <c r="D132" s="660"/>
      <c r="E132" s="660"/>
      <c r="F132" s="661"/>
    </row>
    <row r="133" spans="1:6" ht="26.25" thickBot="1" x14ac:dyDescent="0.25">
      <c r="A133" s="290" t="s">
        <v>1</v>
      </c>
      <c r="B133" s="291" t="s">
        <v>3</v>
      </c>
      <c r="C133" s="290" t="s">
        <v>531</v>
      </c>
      <c r="D133" s="291" t="s">
        <v>532</v>
      </c>
      <c r="E133" s="291" t="s">
        <v>579</v>
      </c>
      <c r="F133" s="291" t="s">
        <v>151</v>
      </c>
    </row>
    <row r="134" spans="1:6" ht="13.5" thickBot="1" x14ac:dyDescent="0.25">
      <c r="A134" s="213">
        <v>1</v>
      </c>
      <c r="B134" s="289">
        <v>2</v>
      </c>
      <c r="C134" s="289">
        <v>3</v>
      </c>
      <c r="D134" s="289">
        <v>4</v>
      </c>
      <c r="E134" s="289">
        <v>5</v>
      </c>
      <c r="F134" s="289">
        <v>6</v>
      </c>
    </row>
    <row r="135" spans="1:6" ht="26.25" thickBot="1" x14ac:dyDescent="0.25">
      <c r="A135" s="208">
        <v>1</v>
      </c>
      <c r="B135" s="162" t="s">
        <v>499</v>
      </c>
      <c r="C135" s="209">
        <v>70138.81</v>
      </c>
      <c r="D135" s="209">
        <v>0</v>
      </c>
      <c r="E135" s="209">
        <v>0</v>
      </c>
      <c r="F135" s="209">
        <v>70138.81</v>
      </c>
    </row>
    <row r="136" spans="1:6" ht="26.25" thickBot="1" x14ac:dyDescent="0.25">
      <c r="A136" s="211">
        <f t="shared" ref="A136:A144" si="4">A135+1</f>
        <v>2</v>
      </c>
      <c r="B136" s="212" t="s">
        <v>500</v>
      </c>
      <c r="C136" s="111">
        <v>70138.81</v>
      </c>
      <c r="D136" s="111">
        <v>0</v>
      </c>
      <c r="E136" s="111">
        <v>0</v>
      </c>
      <c r="F136" s="111">
        <v>70138.81</v>
      </c>
    </row>
    <row r="137" spans="1:6" ht="39" hidden="1" thickBot="1" x14ac:dyDescent="0.25">
      <c r="A137" s="211">
        <f t="shared" si="4"/>
        <v>3</v>
      </c>
      <c r="B137" s="212" t="s">
        <v>501</v>
      </c>
      <c r="C137" s="111">
        <v>0</v>
      </c>
      <c r="D137" s="111">
        <v>0</v>
      </c>
      <c r="E137" s="111">
        <v>0</v>
      </c>
      <c r="F137" s="111">
        <v>0</v>
      </c>
    </row>
    <row r="138" spans="1:6" ht="13.5" hidden="1" thickBot="1" x14ac:dyDescent="0.25">
      <c r="A138" s="76">
        <f t="shared" si="4"/>
        <v>4</v>
      </c>
      <c r="B138" s="78" t="s">
        <v>502</v>
      </c>
      <c r="C138" s="111">
        <v>0</v>
      </c>
      <c r="D138" s="111">
        <v>0</v>
      </c>
      <c r="E138" s="111">
        <v>0</v>
      </c>
      <c r="F138" s="111">
        <v>0</v>
      </c>
    </row>
    <row r="139" spans="1:6" ht="90" hidden="1" thickBot="1" x14ac:dyDescent="0.25">
      <c r="A139" s="208">
        <f t="shared" si="4"/>
        <v>5</v>
      </c>
      <c r="B139" s="162" t="s">
        <v>580</v>
      </c>
      <c r="C139" s="209">
        <v>0</v>
      </c>
      <c r="D139" s="209">
        <v>0</v>
      </c>
      <c r="E139" s="209">
        <v>0</v>
      </c>
      <c r="F139" s="209">
        <v>0</v>
      </c>
    </row>
    <row r="140" spans="1:6" ht="39" hidden="1" thickBot="1" x14ac:dyDescent="0.25">
      <c r="A140" s="213">
        <f t="shared" si="4"/>
        <v>6</v>
      </c>
      <c r="B140" s="214" t="s">
        <v>581</v>
      </c>
      <c r="C140" s="215">
        <v>0</v>
      </c>
      <c r="D140" s="215">
        <v>0</v>
      </c>
      <c r="E140" s="215">
        <v>0</v>
      </c>
      <c r="F140" s="215">
        <v>0</v>
      </c>
    </row>
    <row r="141" spans="1:6" ht="26.25" hidden="1" thickBot="1" x14ac:dyDescent="0.25">
      <c r="A141" s="76">
        <f t="shared" si="4"/>
        <v>7</v>
      </c>
      <c r="B141" s="78" t="s">
        <v>504</v>
      </c>
      <c r="C141" s="111">
        <v>0</v>
      </c>
      <c r="D141" s="111">
        <v>0</v>
      </c>
      <c r="E141" s="111">
        <v>0</v>
      </c>
      <c r="F141" s="111">
        <v>0</v>
      </c>
    </row>
    <row r="142" spans="1:6" ht="39" hidden="1" thickBot="1" x14ac:dyDescent="0.25">
      <c r="A142" s="76">
        <f t="shared" si="4"/>
        <v>8</v>
      </c>
      <c r="B142" s="78" t="s">
        <v>505</v>
      </c>
      <c r="C142" s="111">
        <v>0</v>
      </c>
      <c r="D142" s="111">
        <v>0</v>
      </c>
      <c r="E142" s="111">
        <v>0</v>
      </c>
      <c r="F142" s="111">
        <v>0</v>
      </c>
    </row>
    <row r="143" spans="1:6" ht="13.5" hidden="1" thickBot="1" x14ac:dyDescent="0.25">
      <c r="A143" s="211">
        <f t="shared" si="4"/>
        <v>9</v>
      </c>
      <c r="B143" s="212" t="s">
        <v>506</v>
      </c>
      <c r="C143" s="111">
        <v>0</v>
      </c>
      <c r="D143" s="111">
        <v>0</v>
      </c>
      <c r="E143" s="111">
        <v>0</v>
      </c>
      <c r="F143" s="111">
        <v>0</v>
      </c>
    </row>
    <row r="144" spans="1:6" ht="39" hidden="1" thickBot="1" x14ac:dyDescent="0.25">
      <c r="A144" s="76">
        <f t="shared" si="4"/>
        <v>10</v>
      </c>
      <c r="B144" s="78" t="s">
        <v>582</v>
      </c>
      <c r="C144" s="111">
        <v>0</v>
      </c>
      <c r="D144" s="111">
        <v>0</v>
      </c>
      <c r="E144" s="111">
        <v>0</v>
      </c>
      <c r="F144" s="111">
        <v>0</v>
      </c>
    </row>
    <row r="145" spans="1:6" ht="26.25" hidden="1" thickBot="1" x14ac:dyDescent="0.25">
      <c r="A145" s="76">
        <f t="shared" ref="A145:A205" si="5">A144+1</f>
        <v>11</v>
      </c>
      <c r="B145" s="78" t="s">
        <v>508</v>
      </c>
      <c r="C145" s="111">
        <v>0</v>
      </c>
      <c r="D145" s="111">
        <v>0</v>
      </c>
      <c r="E145" s="111">
        <v>0</v>
      </c>
      <c r="F145" s="111">
        <v>0</v>
      </c>
    </row>
    <row r="146" spans="1:6" ht="13.5" hidden="1" thickBot="1" x14ac:dyDescent="0.25">
      <c r="A146" s="76">
        <f t="shared" si="5"/>
        <v>12</v>
      </c>
      <c r="B146" s="78" t="s">
        <v>509</v>
      </c>
      <c r="C146" s="111">
        <v>0</v>
      </c>
      <c r="D146" s="111">
        <v>0</v>
      </c>
      <c r="E146" s="111">
        <v>0</v>
      </c>
      <c r="F146" s="111">
        <v>0</v>
      </c>
    </row>
    <row r="147" spans="1:6" ht="115.5" hidden="1" thickBot="1" x14ac:dyDescent="0.25">
      <c r="A147" s="213">
        <f t="shared" si="5"/>
        <v>13</v>
      </c>
      <c r="B147" s="214" t="s">
        <v>583</v>
      </c>
      <c r="C147" s="215">
        <v>0</v>
      </c>
      <c r="D147" s="215">
        <v>0</v>
      </c>
      <c r="E147" s="215">
        <v>0</v>
      </c>
      <c r="F147" s="215">
        <v>0</v>
      </c>
    </row>
    <row r="148" spans="1:6" ht="39" hidden="1" thickBot="1" x14ac:dyDescent="0.25">
      <c r="A148" s="76">
        <f t="shared" si="5"/>
        <v>14</v>
      </c>
      <c r="B148" s="78" t="s">
        <v>511</v>
      </c>
      <c r="C148" s="111">
        <v>0</v>
      </c>
      <c r="D148" s="111">
        <v>0</v>
      </c>
      <c r="E148" s="111">
        <v>0</v>
      </c>
      <c r="F148" s="111">
        <v>0</v>
      </c>
    </row>
    <row r="149" spans="1:6" ht="51.75" hidden="1" thickBot="1" x14ac:dyDescent="0.25">
      <c r="A149" s="76">
        <f t="shared" si="5"/>
        <v>15</v>
      </c>
      <c r="B149" s="78" t="s">
        <v>512</v>
      </c>
      <c r="C149" s="111">
        <v>0</v>
      </c>
      <c r="D149" s="111">
        <v>0</v>
      </c>
      <c r="E149" s="111">
        <v>0</v>
      </c>
      <c r="F149" s="111">
        <v>0</v>
      </c>
    </row>
    <row r="150" spans="1:6" ht="13.5" hidden="1" thickBot="1" x14ac:dyDescent="0.25">
      <c r="A150" s="76">
        <f t="shared" si="5"/>
        <v>16</v>
      </c>
      <c r="B150" s="78" t="s">
        <v>513</v>
      </c>
      <c r="C150" s="111">
        <v>0</v>
      </c>
      <c r="D150" s="111">
        <v>0</v>
      </c>
      <c r="E150" s="111">
        <v>0</v>
      </c>
      <c r="F150" s="111">
        <v>0</v>
      </c>
    </row>
    <row r="151" spans="1:6" ht="39" hidden="1" thickBot="1" x14ac:dyDescent="0.25">
      <c r="A151" s="76">
        <f t="shared" si="5"/>
        <v>17</v>
      </c>
      <c r="B151" s="78" t="s">
        <v>584</v>
      </c>
      <c r="C151" s="111">
        <v>0</v>
      </c>
      <c r="D151" s="111">
        <v>0</v>
      </c>
      <c r="E151" s="111">
        <v>0</v>
      </c>
      <c r="F151" s="111">
        <v>0</v>
      </c>
    </row>
    <row r="152" spans="1:6" ht="102.75" hidden="1" thickBot="1" x14ac:dyDescent="0.25">
      <c r="A152" s="208">
        <f t="shared" si="5"/>
        <v>18</v>
      </c>
      <c r="B152" s="162" t="s">
        <v>585</v>
      </c>
      <c r="C152" s="209">
        <v>0</v>
      </c>
      <c r="D152" s="209">
        <v>0</v>
      </c>
      <c r="E152" s="209">
        <v>0</v>
      </c>
      <c r="F152" s="209">
        <v>0</v>
      </c>
    </row>
    <row r="153" spans="1:6" ht="90" hidden="1" thickBot="1" x14ac:dyDescent="0.25">
      <c r="A153" s="213">
        <f t="shared" si="5"/>
        <v>19</v>
      </c>
      <c r="B153" s="214" t="s">
        <v>586</v>
      </c>
      <c r="C153" s="215">
        <v>0</v>
      </c>
      <c r="D153" s="215">
        <v>0</v>
      </c>
      <c r="E153" s="215">
        <v>0</v>
      </c>
      <c r="F153" s="215">
        <v>0</v>
      </c>
    </row>
    <row r="154" spans="1:6" ht="26.25" hidden="1" thickBot="1" x14ac:dyDescent="0.25">
      <c r="A154" s="76">
        <f t="shared" si="5"/>
        <v>20</v>
      </c>
      <c r="B154" s="78" t="s">
        <v>504</v>
      </c>
      <c r="C154" s="111">
        <v>0</v>
      </c>
      <c r="D154" s="111">
        <v>0</v>
      </c>
      <c r="E154" s="111">
        <v>0</v>
      </c>
      <c r="F154" s="111">
        <v>0</v>
      </c>
    </row>
    <row r="155" spans="1:6" ht="39" hidden="1" thickBot="1" x14ac:dyDescent="0.25">
      <c r="A155" s="76">
        <f t="shared" si="5"/>
        <v>21</v>
      </c>
      <c r="B155" s="78" t="s">
        <v>505</v>
      </c>
      <c r="C155" s="111">
        <v>0</v>
      </c>
      <c r="D155" s="111">
        <v>0</v>
      </c>
      <c r="E155" s="111">
        <v>0</v>
      </c>
      <c r="F155" s="111">
        <v>0</v>
      </c>
    </row>
    <row r="156" spans="1:6" ht="13.5" hidden="1" thickBot="1" x14ac:dyDescent="0.25">
      <c r="A156" s="76">
        <f t="shared" si="5"/>
        <v>22</v>
      </c>
      <c r="B156" s="212" t="s">
        <v>506</v>
      </c>
      <c r="C156" s="111">
        <v>0</v>
      </c>
      <c r="D156" s="111">
        <v>0</v>
      </c>
      <c r="E156" s="111">
        <v>0</v>
      </c>
      <c r="F156" s="111">
        <v>0</v>
      </c>
    </row>
    <row r="157" spans="1:6" ht="39" hidden="1" thickBot="1" x14ac:dyDescent="0.25">
      <c r="A157" s="76">
        <f t="shared" si="5"/>
        <v>23</v>
      </c>
      <c r="B157" s="78" t="s">
        <v>582</v>
      </c>
      <c r="C157" s="111">
        <v>0</v>
      </c>
      <c r="D157" s="111">
        <v>0</v>
      </c>
      <c r="E157" s="111">
        <v>0</v>
      </c>
      <c r="F157" s="111">
        <v>0</v>
      </c>
    </row>
    <row r="158" spans="1:6" ht="26.25" hidden="1" thickBot="1" x14ac:dyDescent="0.25">
      <c r="A158" s="76">
        <f t="shared" si="5"/>
        <v>24</v>
      </c>
      <c r="B158" s="78" t="s">
        <v>508</v>
      </c>
      <c r="C158" s="111">
        <v>0</v>
      </c>
      <c r="D158" s="111">
        <v>0</v>
      </c>
      <c r="E158" s="111">
        <v>0</v>
      </c>
      <c r="F158" s="111">
        <v>0</v>
      </c>
    </row>
    <row r="159" spans="1:6" ht="13.5" hidden="1" thickBot="1" x14ac:dyDescent="0.25">
      <c r="A159" s="76">
        <f t="shared" si="5"/>
        <v>25</v>
      </c>
      <c r="B159" s="78" t="s">
        <v>509</v>
      </c>
      <c r="C159" s="111">
        <v>0</v>
      </c>
      <c r="D159" s="111">
        <v>0</v>
      </c>
      <c r="E159" s="111">
        <v>0</v>
      </c>
      <c r="F159" s="111">
        <v>0</v>
      </c>
    </row>
    <row r="160" spans="1:6" ht="115.5" hidden="1" thickBot="1" x14ac:dyDescent="0.25">
      <c r="A160" s="213">
        <f t="shared" si="5"/>
        <v>26</v>
      </c>
      <c r="B160" s="214" t="s">
        <v>587</v>
      </c>
      <c r="C160" s="215">
        <v>0</v>
      </c>
      <c r="D160" s="215">
        <v>0</v>
      </c>
      <c r="E160" s="215">
        <v>0</v>
      </c>
      <c r="F160" s="215">
        <v>0</v>
      </c>
    </row>
    <row r="161" spans="1:6" ht="39" hidden="1" thickBot="1" x14ac:dyDescent="0.25">
      <c r="A161" s="76">
        <f t="shared" si="5"/>
        <v>27</v>
      </c>
      <c r="B161" s="78" t="s">
        <v>511</v>
      </c>
      <c r="C161" s="111">
        <v>0</v>
      </c>
      <c r="D161" s="111">
        <v>0</v>
      </c>
      <c r="E161" s="111">
        <v>0</v>
      </c>
      <c r="F161" s="111">
        <v>0</v>
      </c>
    </row>
    <row r="162" spans="1:6" ht="51.75" hidden="1" thickBot="1" x14ac:dyDescent="0.25">
      <c r="A162" s="76">
        <f t="shared" si="5"/>
        <v>28</v>
      </c>
      <c r="B162" s="78" t="s">
        <v>512</v>
      </c>
      <c r="C162" s="111">
        <v>0</v>
      </c>
      <c r="D162" s="111">
        <v>0</v>
      </c>
      <c r="E162" s="111">
        <v>0</v>
      </c>
      <c r="F162" s="111">
        <v>0</v>
      </c>
    </row>
    <row r="163" spans="1:6" ht="13.5" hidden="1" thickBot="1" x14ac:dyDescent="0.25">
      <c r="A163" s="76">
        <f t="shared" si="5"/>
        <v>29</v>
      </c>
      <c r="B163" s="78" t="s">
        <v>513</v>
      </c>
      <c r="C163" s="111">
        <v>0</v>
      </c>
      <c r="D163" s="111">
        <v>0</v>
      </c>
      <c r="E163" s="111">
        <v>0</v>
      </c>
      <c r="F163" s="111">
        <v>0</v>
      </c>
    </row>
    <row r="164" spans="1:6" ht="39" hidden="1" thickBot="1" x14ac:dyDescent="0.25">
      <c r="A164" s="76">
        <f t="shared" si="5"/>
        <v>30</v>
      </c>
      <c r="B164" s="78" t="s">
        <v>584</v>
      </c>
      <c r="C164" s="111">
        <v>0</v>
      </c>
      <c r="D164" s="111">
        <v>0</v>
      </c>
      <c r="E164" s="111">
        <v>0</v>
      </c>
      <c r="F164" s="111">
        <v>0</v>
      </c>
    </row>
    <row r="165" spans="1:6" ht="51.75" hidden="1" thickBot="1" x14ac:dyDescent="0.25">
      <c r="A165" s="208">
        <f t="shared" si="5"/>
        <v>31</v>
      </c>
      <c r="B165" s="162" t="s">
        <v>588</v>
      </c>
      <c r="C165" s="209">
        <v>0</v>
      </c>
      <c r="D165" s="209">
        <v>0</v>
      </c>
      <c r="E165" s="209">
        <v>0</v>
      </c>
      <c r="F165" s="209">
        <v>0</v>
      </c>
    </row>
    <row r="166" spans="1:6" ht="51.75" hidden="1" thickBot="1" x14ac:dyDescent="0.25">
      <c r="A166" s="213">
        <f t="shared" si="5"/>
        <v>32</v>
      </c>
      <c r="B166" s="214" t="s">
        <v>503</v>
      </c>
      <c r="C166" s="215">
        <v>0</v>
      </c>
      <c r="D166" s="215">
        <v>0</v>
      </c>
      <c r="E166" s="215">
        <v>0</v>
      </c>
      <c r="F166" s="215">
        <v>0</v>
      </c>
    </row>
    <row r="167" spans="1:6" ht="26.25" hidden="1" thickBot="1" x14ac:dyDescent="0.25">
      <c r="A167" s="76">
        <f t="shared" si="5"/>
        <v>33</v>
      </c>
      <c r="B167" s="78" t="s">
        <v>504</v>
      </c>
      <c r="C167" s="111">
        <v>0</v>
      </c>
      <c r="D167" s="111">
        <v>0</v>
      </c>
      <c r="E167" s="111">
        <v>0</v>
      </c>
      <c r="F167" s="111">
        <v>0</v>
      </c>
    </row>
    <row r="168" spans="1:6" ht="39" hidden="1" thickBot="1" x14ac:dyDescent="0.25">
      <c r="A168" s="76">
        <f t="shared" si="5"/>
        <v>34</v>
      </c>
      <c r="B168" s="78" t="s">
        <v>505</v>
      </c>
      <c r="C168" s="111">
        <v>0</v>
      </c>
      <c r="D168" s="111">
        <v>0</v>
      </c>
      <c r="E168" s="111">
        <v>0</v>
      </c>
      <c r="F168" s="111">
        <v>0</v>
      </c>
    </row>
    <row r="169" spans="1:6" ht="13.5" hidden="1" thickBot="1" x14ac:dyDescent="0.25">
      <c r="A169" s="76">
        <f t="shared" si="5"/>
        <v>35</v>
      </c>
      <c r="B169" s="212" t="s">
        <v>506</v>
      </c>
      <c r="C169" s="111">
        <v>0</v>
      </c>
      <c r="D169" s="111">
        <v>0</v>
      </c>
      <c r="E169" s="111">
        <v>0</v>
      </c>
      <c r="F169" s="111">
        <v>0</v>
      </c>
    </row>
    <row r="170" spans="1:6" ht="39" hidden="1" thickBot="1" x14ac:dyDescent="0.25">
      <c r="A170" s="76">
        <f t="shared" si="5"/>
        <v>36</v>
      </c>
      <c r="B170" s="78" t="s">
        <v>582</v>
      </c>
      <c r="C170" s="111">
        <v>0</v>
      </c>
      <c r="D170" s="111">
        <v>0</v>
      </c>
      <c r="E170" s="111">
        <v>0</v>
      </c>
      <c r="F170" s="111">
        <v>0</v>
      </c>
    </row>
    <row r="171" spans="1:6" ht="26.25" hidden="1" thickBot="1" x14ac:dyDescent="0.25">
      <c r="A171" s="76">
        <f t="shared" si="5"/>
        <v>37</v>
      </c>
      <c r="B171" s="78" t="s">
        <v>508</v>
      </c>
      <c r="C171" s="111">
        <v>0</v>
      </c>
      <c r="D171" s="111">
        <v>0</v>
      </c>
      <c r="E171" s="111">
        <v>0</v>
      </c>
      <c r="F171" s="111">
        <v>0</v>
      </c>
    </row>
    <row r="172" spans="1:6" ht="13.5" hidden="1" thickBot="1" x14ac:dyDescent="0.25">
      <c r="A172" s="76">
        <f t="shared" si="5"/>
        <v>38</v>
      </c>
      <c r="B172" s="78" t="s">
        <v>509</v>
      </c>
      <c r="C172" s="111">
        <v>0</v>
      </c>
      <c r="D172" s="111">
        <v>0</v>
      </c>
      <c r="E172" s="111">
        <v>0</v>
      </c>
      <c r="F172" s="111">
        <v>0</v>
      </c>
    </row>
    <row r="173" spans="1:6" ht="39" hidden="1" thickBot="1" x14ac:dyDescent="0.25">
      <c r="A173" s="76">
        <f t="shared" si="5"/>
        <v>39</v>
      </c>
      <c r="B173" s="78" t="s">
        <v>584</v>
      </c>
      <c r="C173" s="111">
        <v>0</v>
      </c>
      <c r="D173" s="111">
        <v>0</v>
      </c>
      <c r="E173" s="111">
        <v>0</v>
      </c>
      <c r="F173" s="111">
        <v>0</v>
      </c>
    </row>
    <row r="174" spans="1:6" ht="51.75" hidden="1" thickBot="1" x14ac:dyDescent="0.25">
      <c r="A174" s="213">
        <f t="shared" si="5"/>
        <v>40</v>
      </c>
      <c r="B174" s="214" t="s">
        <v>589</v>
      </c>
      <c r="C174" s="215">
        <v>0</v>
      </c>
      <c r="D174" s="215">
        <v>0</v>
      </c>
      <c r="E174" s="215">
        <v>0</v>
      </c>
      <c r="F174" s="215">
        <v>0</v>
      </c>
    </row>
    <row r="175" spans="1:6" ht="39" hidden="1" thickBot="1" x14ac:dyDescent="0.25">
      <c r="A175" s="76">
        <f t="shared" si="5"/>
        <v>41</v>
      </c>
      <c r="B175" s="78" t="s">
        <v>511</v>
      </c>
      <c r="C175" s="111">
        <v>0</v>
      </c>
      <c r="D175" s="111">
        <v>0</v>
      </c>
      <c r="E175" s="111">
        <v>0</v>
      </c>
      <c r="F175" s="111">
        <v>0</v>
      </c>
    </row>
    <row r="176" spans="1:6" ht="51.75" hidden="1" thickBot="1" x14ac:dyDescent="0.25">
      <c r="A176" s="76">
        <f t="shared" si="5"/>
        <v>42</v>
      </c>
      <c r="B176" s="78" t="s">
        <v>512</v>
      </c>
      <c r="C176" s="111">
        <v>0</v>
      </c>
      <c r="D176" s="111">
        <v>0</v>
      </c>
      <c r="E176" s="111">
        <v>0</v>
      </c>
      <c r="F176" s="111">
        <v>0</v>
      </c>
    </row>
    <row r="177" spans="1:8" ht="13.5" hidden="1" thickBot="1" x14ac:dyDescent="0.25">
      <c r="A177" s="76">
        <f t="shared" si="5"/>
        <v>43</v>
      </c>
      <c r="B177" s="78" t="s">
        <v>513</v>
      </c>
      <c r="C177" s="111">
        <v>0</v>
      </c>
      <c r="D177" s="111">
        <v>0</v>
      </c>
      <c r="E177" s="111">
        <v>0</v>
      </c>
      <c r="F177" s="111">
        <v>0</v>
      </c>
    </row>
    <row r="178" spans="1:8" ht="64.5" thickBot="1" x14ac:dyDescent="0.25">
      <c r="A178" s="208">
        <f t="shared" si="5"/>
        <v>44</v>
      </c>
      <c r="B178" s="162" t="s">
        <v>514</v>
      </c>
      <c r="C178" s="209">
        <v>29803952.640000001</v>
      </c>
      <c r="D178" s="209">
        <v>0</v>
      </c>
      <c r="E178" s="209">
        <v>0</v>
      </c>
      <c r="F178" s="209">
        <v>29803952.640000001</v>
      </c>
      <c r="H178" s="168"/>
    </row>
    <row r="179" spans="1:8" ht="64.5" hidden="1" thickBot="1" x14ac:dyDescent="0.25">
      <c r="A179" s="76">
        <f t="shared" si="5"/>
        <v>45</v>
      </c>
      <c r="B179" s="78" t="s">
        <v>467</v>
      </c>
      <c r="C179" s="111">
        <v>0</v>
      </c>
      <c r="D179" s="111">
        <v>0</v>
      </c>
      <c r="E179" s="111">
        <v>0</v>
      </c>
      <c r="F179" s="111">
        <v>0</v>
      </c>
    </row>
    <row r="180" spans="1:8" ht="51.75" thickBot="1" x14ac:dyDescent="0.25">
      <c r="A180" s="76">
        <f t="shared" si="5"/>
        <v>46</v>
      </c>
      <c r="B180" s="78" t="s">
        <v>468</v>
      </c>
      <c r="C180" s="111">
        <v>29803952.640000001</v>
      </c>
      <c r="D180" s="111">
        <v>0</v>
      </c>
      <c r="E180" s="111">
        <v>0</v>
      </c>
      <c r="F180" s="111">
        <v>29803952.640000001</v>
      </c>
    </row>
    <row r="181" spans="1:8" ht="64.5" hidden="1" thickBot="1" x14ac:dyDescent="0.25">
      <c r="A181" s="76">
        <f t="shared" si="5"/>
        <v>47</v>
      </c>
      <c r="B181" s="78" t="s">
        <v>469</v>
      </c>
      <c r="C181" s="111">
        <v>0</v>
      </c>
      <c r="D181" s="111">
        <v>0</v>
      </c>
      <c r="E181" s="111">
        <v>0</v>
      </c>
      <c r="F181" s="111">
        <v>0</v>
      </c>
    </row>
    <row r="182" spans="1:8" ht="64.5" hidden="1" thickBot="1" x14ac:dyDescent="0.25">
      <c r="A182" s="76">
        <f t="shared" si="5"/>
        <v>48</v>
      </c>
      <c r="B182" s="78" t="s">
        <v>470</v>
      </c>
      <c r="C182" s="111">
        <v>0</v>
      </c>
      <c r="D182" s="111">
        <v>0</v>
      </c>
      <c r="E182" s="111">
        <v>0</v>
      </c>
      <c r="F182" s="111">
        <v>0</v>
      </c>
    </row>
    <row r="183" spans="1:8" ht="64.5" hidden="1" thickBot="1" x14ac:dyDescent="0.25">
      <c r="A183" s="76">
        <f t="shared" si="5"/>
        <v>49</v>
      </c>
      <c r="B183" s="78" t="s">
        <v>471</v>
      </c>
      <c r="C183" s="111">
        <v>0</v>
      </c>
      <c r="D183" s="111">
        <v>0</v>
      </c>
      <c r="E183" s="111">
        <v>0</v>
      </c>
      <c r="F183" s="111">
        <v>0</v>
      </c>
    </row>
    <row r="184" spans="1:8" ht="51.75" hidden="1" thickBot="1" x14ac:dyDescent="0.25">
      <c r="A184" s="76">
        <f t="shared" si="5"/>
        <v>50</v>
      </c>
      <c r="B184" s="78" t="s">
        <v>472</v>
      </c>
      <c r="C184" s="111">
        <v>0</v>
      </c>
      <c r="D184" s="111">
        <v>0</v>
      </c>
      <c r="E184" s="111">
        <v>0</v>
      </c>
      <c r="F184" s="111">
        <v>0</v>
      </c>
    </row>
    <row r="185" spans="1:8" ht="90" hidden="1" thickBot="1" x14ac:dyDescent="0.25">
      <c r="A185" s="76">
        <f t="shared" si="5"/>
        <v>51</v>
      </c>
      <c r="B185" s="78" t="s">
        <v>473</v>
      </c>
      <c r="C185" s="111">
        <v>0</v>
      </c>
      <c r="D185" s="111">
        <v>0</v>
      </c>
      <c r="E185" s="111">
        <v>0</v>
      </c>
      <c r="F185" s="111">
        <v>0</v>
      </c>
    </row>
    <row r="186" spans="1:8" ht="77.25" hidden="1" thickBot="1" x14ac:dyDescent="0.25">
      <c r="A186" s="76">
        <f t="shared" si="5"/>
        <v>52</v>
      </c>
      <c r="B186" s="78" t="s">
        <v>474</v>
      </c>
      <c r="C186" s="111">
        <v>0</v>
      </c>
      <c r="D186" s="111">
        <v>0</v>
      </c>
      <c r="E186" s="111">
        <v>0</v>
      </c>
      <c r="F186" s="111">
        <v>0</v>
      </c>
    </row>
    <row r="187" spans="1:8" ht="39" hidden="1" thickBot="1" x14ac:dyDescent="0.25">
      <c r="A187" s="76">
        <f t="shared" si="5"/>
        <v>53</v>
      </c>
      <c r="B187" s="78" t="s">
        <v>475</v>
      </c>
      <c r="C187" s="111">
        <v>0</v>
      </c>
      <c r="D187" s="111">
        <v>0</v>
      </c>
      <c r="E187" s="111">
        <v>0</v>
      </c>
      <c r="F187" s="111">
        <v>0</v>
      </c>
    </row>
    <row r="188" spans="1:8" ht="64.5" hidden="1" thickBot="1" x14ac:dyDescent="0.25">
      <c r="A188" s="76">
        <f t="shared" si="5"/>
        <v>54</v>
      </c>
      <c r="B188" s="78" t="s">
        <v>476</v>
      </c>
      <c r="C188" s="111">
        <v>0</v>
      </c>
      <c r="D188" s="111">
        <v>0</v>
      </c>
      <c r="E188" s="111">
        <v>0</v>
      </c>
      <c r="F188" s="111">
        <v>0</v>
      </c>
    </row>
    <row r="189" spans="1:8" ht="39" hidden="1" thickBot="1" x14ac:dyDescent="0.25">
      <c r="A189" s="76">
        <f t="shared" si="5"/>
        <v>55</v>
      </c>
      <c r="B189" s="78" t="s">
        <v>478</v>
      </c>
      <c r="C189" s="111">
        <v>0</v>
      </c>
      <c r="D189" s="111">
        <v>0</v>
      </c>
      <c r="E189" s="111">
        <v>0</v>
      </c>
      <c r="F189" s="111">
        <v>0</v>
      </c>
    </row>
    <row r="190" spans="1:8" ht="64.5" hidden="1" thickBot="1" x14ac:dyDescent="0.25">
      <c r="A190" s="208">
        <f t="shared" si="5"/>
        <v>56</v>
      </c>
      <c r="B190" s="162" t="s">
        <v>518</v>
      </c>
      <c r="C190" s="209">
        <v>0</v>
      </c>
      <c r="D190" s="209">
        <v>0</v>
      </c>
      <c r="E190" s="209">
        <v>0</v>
      </c>
      <c r="F190" s="209">
        <v>0</v>
      </c>
    </row>
    <row r="191" spans="1:8" ht="26.25" hidden="1" thickBot="1" x14ac:dyDescent="0.25">
      <c r="A191" s="76">
        <f t="shared" si="5"/>
        <v>57</v>
      </c>
      <c r="B191" s="78" t="s">
        <v>482</v>
      </c>
      <c r="C191" s="111">
        <v>0</v>
      </c>
      <c r="D191" s="111">
        <v>0</v>
      </c>
      <c r="E191" s="111">
        <v>0</v>
      </c>
      <c r="F191" s="111">
        <v>0</v>
      </c>
    </row>
    <row r="192" spans="1:8" ht="51.75" hidden="1" thickBot="1" x14ac:dyDescent="0.25">
      <c r="A192" s="76">
        <f t="shared" si="5"/>
        <v>58</v>
      </c>
      <c r="B192" s="78" t="s">
        <v>590</v>
      </c>
      <c r="C192" s="111">
        <v>0</v>
      </c>
      <c r="D192" s="111">
        <v>0</v>
      </c>
      <c r="E192" s="111">
        <v>0</v>
      </c>
      <c r="F192" s="111">
        <v>0</v>
      </c>
    </row>
    <row r="193" spans="1:8" ht="26.25" hidden="1" thickBot="1" x14ac:dyDescent="0.25">
      <c r="A193" s="76">
        <f t="shared" si="5"/>
        <v>59</v>
      </c>
      <c r="B193" s="78" t="s">
        <v>484</v>
      </c>
      <c r="C193" s="111">
        <v>0</v>
      </c>
      <c r="D193" s="111">
        <v>0</v>
      </c>
      <c r="E193" s="111">
        <v>0</v>
      </c>
      <c r="F193" s="111">
        <v>0</v>
      </c>
    </row>
    <row r="194" spans="1:8" ht="51.75" hidden="1" thickBot="1" x14ac:dyDescent="0.25">
      <c r="A194" s="76">
        <f t="shared" si="5"/>
        <v>60</v>
      </c>
      <c r="B194" s="78" t="s">
        <v>485</v>
      </c>
      <c r="C194" s="111">
        <v>0</v>
      </c>
      <c r="D194" s="111">
        <v>0</v>
      </c>
      <c r="E194" s="111">
        <v>0</v>
      </c>
      <c r="F194" s="111">
        <v>0</v>
      </c>
    </row>
    <row r="195" spans="1:8" ht="77.25" hidden="1" thickBot="1" x14ac:dyDescent="0.25">
      <c r="A195" s="76">
        <f t="shared" si="5"/>
        <v>61</v>
      </c>
      <c r="B195" s="78" t="s">
        <v>486</v>
      </c>
      <c r="C195" s="111">
        <v>0</v>
      </c>
      <c r="D195" s="111">
        <v>0</v>
      </c>
      <c r="E195" s="111">
        <v>0</v>
      </c>
      <c r="F195" s="111">
        <v>0</v>
      </c>
    </row>
    <row r="196" spans="1:8" ht="51.75" hidden="1" thickBot="1" x14ac:dyDescent="0.25">
      <c r="A196" s="76">
        <f t="shared" si="5"/>
        <v>62</v>
      </c>
      <c r="B196" s="78" t="s">
        <v>487</v>
      </c>
      <c r="C196" s="111">
        <v>0</v>
      </c>
      <c r="D196" s="111">
        <v>0</v>
      </c>
      <c r="E196" s="111">
        <v>0</v>
      </c>
      <c r="F196" s="111">
        <v>0</v>
      </c>
    </row>
    <row r="197" spans="1:8" ht="26.25" hidden="1" thickBot="1" x14ac:dyDescent="0.25">
      <c r="A197" s="76">
        <f t="shared" si="5"/>
        <v>63</v>
      </c>
      <c r="B197" s="78" t="s">
        <v>488</v>
      </c>
      <c r="C197" s="111">
        <v>0</v>
      </c>
      <c r="D197" s="111">
        <v>0</v>
      </c>
      <c r="E197" s="111">
        <v>0</v>
      </c>
      <c r="F197" s="111">
        <v>0</v>
      </c>
    </row>
    <row r="198" spans="1:8" ht="51.75" thickBot="1" x14ac:dyDescent="0.25">
      <c r="A198" s="208">
        <f t="shared" si="5"/>
        <v>64</v>
      </c>
      <c r="B198" s="162" t="s">
        <v>519</v>
      </c>
      <c r="C198" s="209">
        <v>1589084.2599999998</v>
      </c>
      <c r="D198" s="209">
        <v>3883409.82</v>
      </c>
      <c r="E198" s="209">
        <v>1425000</v>
      </c>
      <c r="F198" s="209">
        <v>6897494.0800000001</v>
      </c>
    </row>
    <row r="199" spans="1:8" ht="26.25" thickBot="1" x14ac:dyDescent="0.25">
      <c r="A199" s="76">
        <f t="shared" si="5"/>
        <v>65</v>
      </c>
      <c r="B199" s="78" t="s">
        <v>490</v>
      </c>
      <c r="C199" s="111">
        <v>1589084.2599999998</v>
      </c>
      <c r="D199" s="111">
        <v>3883409.82</v>
      </c>
      <c r="E199" s="111">
        <v>1425000</v>
      </c>
      <c r="F199" s="111">
        <v>6897494.0800000001</v>
      </c>
      <c r="H199" s="168"/>
    </row>
    <row r="200" spans="1:8" ht="39" hidden="1" thickBot="1" x14ac:dyDescent="0.25">
      <c r="A200" s="76">
        <f t="shared" si="5"/>
        <v>66</v>
      </c>
      <c r="B200" s="78" t="s">
        <v>591</v>
      </c>
      <c r="C200" s="111">
        <v>0</v>
      </c>
      <c r="D200" s="111">
        <v>0</v>
      </c>
      <c r="E200" s="111">
        <v>0</v>
      </c>
      <c r="F200" s="111">
        <v>0</v>
      </c>
    </row>
    <row r="201" spans="1:8" ht="64.5" hidden="1" thickBot="1" x14ac:dyDescent="0.25">
      <c r="A201" s="76">
        <f t="shared" si="5"/>
        <v>67</v>
      </c>
      <c r="B201" s="78" t="s">
        <v>492</v>
      </c>
      <c r="C201" s="111">
        <v>0</v>
      </c>
      <c r="D201" s="111">
        <v>0</v>
      </c>
      <c r="E201" s="111">
        <v>0</v>
      </c>
      <c r="F201" s="111">
        <v>0</v>
      </c>
    </row>
    <row r="202" spans="1:8" ht="26.25" hidden="1" thickBot="1" x14ac:dyDescent="0.25">
      <c r="A202" s="76">
        <f t="shared" si="5"/>
        <v>68</v>
      </c>
      <c r="B202" s="78" t="s">
        <v>493</v>
      </c>
      <c r="C202" s="111">
        <v>0</v>
      </c>
      <c r="D202" s="111">
        <v>0</v>
      </c>
      <c r="E202" s="111">
        <v>0</v>
      </c>
      <c r="F202" s="111">
        <v>0</v>
      </c>
    </row>
    <row r="203" spans="1:8" ht="26.25" hidden="1" thickBot="1" x14ac:dyDescent="0.25">
      <c r="A203" s="76">
        <f t="shared" si="5"/>
        <v>69</v>
      </c>
      <c r="B203" s="78" t="s">
        <v>494</v>
      </c>
      <c r="C203" s="111">
        <v>0</v>
      </c>
      <c r="D203" s="111">
        <v>0</v>
      </c>
      <c r="E203" s="111">
        <v>0</v>
      </c>
      <c r="F203" s="111">
        <v>0</v>
      </c>
    </row>
    <row r="204" spans="1:8" ht="51.75" hidden="1" thickBot="1" x14ac:dyDescent="0.25">
      <c r="A204" s="208">
        <f t="shared" si="5"/>
        <v>70</v>
      </c>
      <c r="B204" s="162" t="s">
        <v>83</v>
      </c>
      <c r="C204" s="209">
        <v>0</v>
      </c>
      <c r="D204" s="209">
        <v>0</v>
      </c>
      <c r="E204" s="209">
        <v>0</v>
      </c>
      <c r="F204" s="209">
        <v>0</v>
      </c>
    </row>
    <row r="205" spans="1:8" ht="13.5" thickBot="1" x14ac:dyDescent="0.25">
      <c r="A205" s="292">
        <f t="shared" si="5"/>
        <v>71</v>
      </c>
      <c r="B205" s="306" t="s">
        <v>31</v>
      </c>
      <c r="C205" s="307">
        <v>31463175.709999997</v>
      </c>
      <c r="D205" s="307">
        <v>3883409.82</v>
      </c>
      <c r="E205" s="307">
        <v>1425000</v>
      </c>
      <c r="F205" s="307">
        <v>36771585.530000001</v>
      </c>
    </row>
    <row r="206" spans="1:8" ht="13.5" thickBot="1" x14ac:dyDescent="0.25">
      <c r="A206" s="115"/>
    </row>
    <row r="207" spans="1:8" ht="13.5" thickBot="1" x14ac:dyDescent="0.25">
      <c r="A207" s="659" t="s">
        <v>65</v>
      </c>
      <c r="B207" s="660"/>
      <c r="C207" s="660"/>
      <c r="D207" s="660"/>
      <c r="E207" s="660"/>
      <c r="F207" s="661"/>
    </row>
    <row r="208" spans="1:8" ht="26.25" thickBot="1" x14ac:dyDescent="0.25">
      <c r="A208" s="290" t="s">
        <v>1</v>
      </c>
      <c r="B208" s="291" t="s">
        <v>3</v>
      </c>
      <c r="C208" s="290" t="s">
        <v>531</v>
      </c>
      <c r="D208" s="291" t="s">
        <v>532</v>
      </c>
      <c r="E208" s="291" t="s">
        <v>579</v>
      </c>
      <c r="F208" s="291" t="s">
        <v>151</v>
      </c>
    </row>
    <row r="209" spans="1:6" ht="13.5" thickBot="1" x14ac:dyDescent="0.25">
      <c r="A209" s="213">
        <v>1</v>
      </c>
      <c r="B209" s="289">
        <v>2</v>
      </c>
      <c r="C209" s="289">
        <v>3</v>
      </c>
      <c r="D209" s="289">
        <v>4</v>
      </c>
      <c r="E209" s="289">
        <v>5</v>
      </c>
      <c r="F209" s="289">
        <v>6</v>
      </c>
    </row>
    <row r="210" spans="1:6" ht="77.25" hidden="1" thickBot="1" x14ac:dyDescent="0.25">
      <c r="A210" s="208">
        <f>A205+1</f>
        <v>72</v>
      </c>
      <c r="B210" s="162" t="s">
        <v>592</v>
      </c>
      <c r="C210" s="209">
        <f>SUM(C211:C214)</f>
        <v>0</v>
      </c>
      <c r="D210" s="209">
        <f>SUM(D211:D214)</f>
        <v>0</v>
      </c>
      <c r="E210" s="209">
        <f>SUM(E211:E214)</f>
        <v>0</v>
      </c>
      <c r="F210" s="209">
        <f>SUM(F211:F214)</f>
        <v>0</v>
      </c>
    </row>
    <row r="211" spans="1:6" ht="51.75" hidden="1" thickBot="1" x14ac:dyDescent="0.25">
      <c r="A211" s="211">
        <f>A210+1</f>
        <v>73</v>
      </c>
      <c r="B211" s="212" t="s">
        <v>540</v>
      </c>
      <c r="C211" s="111">
        <v>0</v>
      </c>
      <c r="D211" s="111">
        <v>0</v>
      </c>
      <c r="E211" s="111">
        <v>0</v>
      </c>
      <c r="F211" s="111">
        <f t="shared" ref="F211:F238" si="6">SUM(C211:E211)</f>
        <v>0</v>
      </c>
    </row>
    <row r="212" spans="1:6" ht="39" hidden="1" thickBot="1" x14ac:dyDescent="0.25">
      <c r="A212" s="211">
        <f t="shared" ref="A212:A252" si="7">A211+1</f>
        <v>74</v>
      </c>
      <c r="B212" s="212" t="s">
        <v>541</v>
      </c>
      <c r="C212" s="111">
        <v>0</v>
      </c>
      <c r="D212" s="111">
        <v>0</v>
      </c>
      <c r="E212" s="111">
        <v>0</v>
      </c>
      <c r="F212" s="111">
        <f t="shared" si="6"/>
        <v>0</v>
      </c>
    </row>
    <row r="213" spans="1:6" ht="26.25" hidden="1" thickBot="1" x14ac:dyDescent="0.25">
      <c r="A213" s="211">
        <f t="shared" si="7"/>
        <v>75</v>
      </c>
      <c r="B213" s="212" t="s">
        <v>542</v>
      </c>
      <c r="C213" s="111">
        <v>0</v>
      </c>
      <c r="D213" s="111">
        <v>0</v>
      </c>
      <c r="E213" s="111">
        <v>0</v>
      </c>
      <c r="F213" s="111">
        <f t="shared" si="6"/>
        <v>0</v>
      </c>
    </row>
    <row r="214" spans="1:6" ht="64.5" hidden="1" thickBot="1" x14ac:dyDescent="0.25">
      <c r="A214" s="211">
        <f t="shared" si="7"/>
        <v>76</v>
      </c>
      <c r="B214" s="212" t="s">
        <v>543</v>
      </c>
      <c r="C214" s="111">
        <v>0</v>
      </c>
      <c r="D214" s="111">
        <v>0</v>
      </c>
      <c r="E214" s="111">
        <v>0</v>
      </c>
      <c r="F214" s="111">
        <f t="shared" si="6"/>
        <v>0</v>
      </c>
    </row>
    <row r="215" spans="1:6" ht="90" hidden="1" thickBot="1" x14ac:dyDescent="0.25">
      <c r="A215" s="208">
        <f t="shared" si="7"/>
        <v>77</v>
      </c>
      <c r="B215" s="162" t="s">
        <v>544</v>
      </c>
      <c r="C215" s="209">
        <f>SUM(C216:C222)</f>
        <v>0</v>
      </c>
      <c r="D215" s="209">
        <f>SUM(D216:D222)</f>
        <v>0</v>
      </c>
      <c r="E215" s="209">
        <f>SUM(E216:E222)</f>
        <v>0</v>
      </c>
      <c r="F215" s="209">
        <f>SUM(F216:F222)</f>
        <v>0</v>
      </c>
    </row>
    <row r="216" spans="1:6" ht="39" hidden="1" thickBot="1" x14ac:dyDescent="0.25">
      <c r="A216" s="211">
        <f t="shared" si="7"/>
        <v>78</v>
      </c>
      <c r="B216" s="212" t="s">
        <v>593</v>
      </c>
      <c r="C216" s="111">
        <v>0</v>
      </c>
      <c r="D216" s="111">
        <v>0</v>
      </c>
      <c r="E216" s="111">
        <v>0</v>
      </c>
      <c r="F216" s="111">
        <f t="shared" si="6"/>
        <v>0</v>
      </c>
    </row>
    <row r="217" spans="1:6" ht="26.25" hidden="1" thickBot="1" x14ac:dyDescent="0.25">
      <c r="A217" s="211">
        <f t="shared" si="7"/>
        <v>79</v>
      </c>
      <c r="B217" s="212" t="s">
        <v>546</v>
      </c>
      <c r="C217" s="111">
        <v>0</v>
      </c>
      <c r="D217" s="111">
        <v>0</v>
      </c>
      <c r="E217" s="111">
        <v>0</v>
      </c>
      <c r="F217" s="111">
        <f t="shared" si="6"/>
        <v>0</v>
      </c>
    </row>
    <row r="218" spans="1:6" ht="26.25" hidden="1" thickBot="1" x14ac:dyDescent="0.25">
      <c r="A218" s="211">
        <f t="shared" si="7"/>
        <v>80</v>
      </c>
      <c r="B218" s="212" t="s">
        <v>547</v>
      </c>
      <c r="C218" s="111">
        <v>0</v>
      </c>
      <c r="D218" s="111">
        <v>0</v>
      </c>
      <c r="E218" s="111">
        <v>0</v>
      </c>
      <c r="F218" s="111">
        <f t="shared" si="6"/>
        <v>0</v>
      </c>
    </row>
    <row r="219" spans="1:6" ht="26.25" hidden="1" thickBot="1" x14ac:dyDescent="0.25">
      <c r="A219" s="211">
        <f t="shared" si="7"/>
        <v>81</v>
      </c>
      <c r="B219" s="212" t="s">
        <v>594</v>
      </c>
      <c r="C219" s="111">
        <v>0</v>
      </c>
      <c r="D219" s="111">
        <v>0</v>
      </c>
      <c r="E219" s="111">
        <v>0</v>
      </c>
      <c r="F219" s="111">
        <f t="shared" si="6"/>
        <v>0</v>
      </c>
    </row>
    <row r="220" spans="1:6" ht="39" hidden="1" thickBot="1" x14ac:dyDescent="0.25">
      <c r="A220" s="211">
        <f t="shared" si="7"/>
        <v>82</v>
      </c>
      <c r="B220" s="212" t="s">
        <v>595</v>
      </c>
      <c r="C220" s="111">
        <v>0</v>
      </c>
      <c r="D220" s="111">
        <v>0</v>
      </c>
      <c r="E220" s="111">
        <v>0</v>
      </c>
      <c r="F220" s="111">
        <f t="shared" si="6"/>
        <v>0</v>
      </c>
    </row>
    <row r="221" spans="1:6" ht="13.5" hidden="1" thickBot="1" x14ac:dyDescent="0.25">
      <c r="A221" s="211">
        <f t="shared" si="7"/>
        <v>83</v>
      </c>
      <c r="B221" s="212" t="s">
        <v>550</v>
      </c>
      <c r="C221" s="111">
        <v>0</v>
      </c>
      <c r="D221" s="111">
        <v>0</v>
      </c>
      <c r="E221" s="111">
        <v>0</v>
      </c>
      <c r="F221" s="111">
        <f t="shared" si="6"/>
        <v>0</v>
      </c>
    </row>
    <row r="222" spans="1:6" ht="13.5" hidden="1" thickBot="1" x14ac:dyDescent="0.25">
      <c r="A222" s="211">
        <f t="shared" si="7"/>
        <v>84</v>
      </c>
      <c r="B222" s="212" t="s">
        <v>551</v>
      </c>
      <c r="C222" s="111">
        <v>0</v>
      </c>
      <c r="D222" s="111">
        <v>0</v>
      </c>
      <c r="E222" s="111">
        <v>0</v>
      </c>
      <c r="F222" s="111">
        <f t="shared" si="6"/>
        <v>0</v>
      </c>
    </row>
    <row r="223" spans="1:6" ht="51.75" hidden="1" thickBot="1" x14ac:dyDescent="0.25">
      <c r="A223" s="208">
        <f t="shared" si="7"/>
        <v>85</v>
      </c>
      <c r="B223" s="162" t="s">
        <v>596</v>
      </c>
      <c r="C223" s="209">
        <f>SUM(C224:C226)</f>
        <v>0</v>
      </c>
      <c r="D223" s="209">
        <f>SUM(D224:D226)</f>
        <v>0</v>
      </c>
      <c r="E223" s="209">
        <f>SUM(E224:E226)</f>
        <v>0</v>
      </c>
      <c r="F223" s="209">
        <f>SUM(F224:F226)</f>
        <v>0</v>
      </c>
    </row>
    <row r="224" spans="1:6" ht="13.5" hidden="1" thickBot="1" x14ac:dyDescent="0.25">
      <c r="A224" s="211">
        <f t="shared" si="7"/>
        <v>86</v>
      </c>
      <c r="B224" s="212" t="s">
        <v>597</v>
      </c>
      <c r="C224" s="111">
        <v>0</v>
      </c>
      <c r="D224" s="111">
        <v>0</v>
      </c>
      <c r="E224" s="111">
        <v>0</v>
      </c>
      <c r="F224" s="111">
        <f t="shared" si="6"/>
        <v>0</v>
      </c>
    </row>
    <row r="225" spans="1:6" ht="51.75" hidden="1" thickBot="1" x14ac:dyDescent="0.25">
      <c r="A225" s="211">
        <f t="shared" si="7"/>
        <v>87</v>
      </c>
      <c r="B225" s="212" t="s">
        <v>554</v>
      </c>
      <c r="C225" s="111">
        <v>0</v>
      </c>
      <c r="D225" s="111">
        <v>0</v>
      </c>
      <c r="E225" s="111">
        <v>0</v>
      </c>
      <c r="F225" s="111">
        <f t="shared" si="6"/>
        <v>0</v>
      </c>
    </row>
    <row r="226" spans="1:6" ht="39" hidden="1" thickBot="1" x14ac:dyDescent="0.25">
      <c r="A226" s="211">
        <f t="shared" si="7"/>
        <v>88</v>
      </c>
      <c r="B226" s="212" t="s">
        <v>555</v>
      </c>
      <c r="C226" s="111">
        <v>0</v>
      </c>
      <c r="D226" s="111">
        <v>0</v>
      </c>
      <c r="E226" s="111">
        <v>0</v>
      </c>
      <c r="F226" s="111">
        <f t="shared" si="6"/>
        <v>0</v>
      </c>
    </row>
    <row r="227" spans="1:6" ht="64.5" thickBot="1" x14ac:dyDescent="0.25">
      <c r="A227" s="208">
        <f t="shared" si="7"/>
        <v>89</v>
      </c>
      <c r="B227" s="162" t="s">
        <v>598</v>
      </c>
      <c r="C227" s="209">
        <f>SUM(C228:C233)</f>
        <v>0</v>
      </c>
      <c r="D227" s="209">
        <f>SUM(D228:D233)</f>
        <v>0</v>
      </c>
      <c r="E227" s="209">
        <f>SUM(E228:E233)</f>
        <v>0</v>
      </c>
      <c r="F227" s="209">
        <f>SUM(F228:F233)</f>
        <v>0</v>
      </c>
    </row>
    <row r="228" spans="1:6" ht="39" hidden="1" thickBot="1" x14ac:dyDescent="0.25">
      <c r="A228" s="211">
        <f t="shared" si="7"/>
        <v>90</v>
      </c>
      <c r="B228" s="212" t="s">
        <v>593</v>
      </c>
      <c r="C228" s="111">
        <v>0</v>
      </c>
      <c r="D228" s="111">
        <v>0</v>
      </c>
      <c r="E228" s="111">
        <v>0</v>
      </c>
      <c r="F228" s="111">
        <f t="shared" si="6"/>
        <v>0</v>
      </c>
    </row>
    <row r="229" spans="1:6" ht="13.5" thickBot="1" x14ac:dyDescent="0.25">
      <c r="A229" s="211">
        <f t="shared" si="7"/>
        <v>91</v>
      </c>
      <c r="B229" s="212" t="s">
        <v>557</v>
      </c>
      <c r="C229" s="111">
        <f>'24.1'!D10</f>
        <v>0</v>
      </c>
      <c r="D229" s="111">
        <v>0</v>
      </c>
      <c r="E229" s="111">
        <v>0</v>
      </c>
      <c r="F229" s="111">
        <f t="shared" si="6"/>
        <v>0</v>
      </c>
    </row>
    <row r="230" spans="1:6" ht="39" hidden="1" thickBot="1" x14ac:dyDescent="0.25">
      <c r="A230" s="211">
        <f t="shared" si="7"/>
        <v>92</v>
      </c>
      <c r="B230" s="212" t="s">
        <v>599</v>
      </c>
      <c r="C230" s="111">
        <v>0</v>
      </c>
      <c r="D230" s="111">
        <v>0</v>
      </c>
      <c r="E230" s="111">
        <v>0</v>
      </c>
      <c r="F230" s="111">
        <f t="shared" si="6"/>
        <v>0</v>
      </c>
    </row>
    <row r="231" spans="1:6" ht="39" hidden="1" thickBot="1" x14ac:dyDescent="0.25">
      <c r="A231" s="211">
        <f t="shared" si="7"/>
        <v>93</v>
      </c>
      <c r="B231" s="212" t="s">
        <v>559</v>
      </c>
      <c r="C231" s="111">
        <v>0</v>
      </c>
      <c r="D231" s="111">
        <v>0</v>
      </c>
      <c r="E231" s="111">
        <v>0</v>
      </c>
      <c r="F231" s="111">
        <f t="shared" si="6"/>
        <v>0</v>
      </c>
    </row>
    <row r="232" spans="1:6" ht="39" hidden="1" thickBot="1" x14ac:dyDescent="0.25">
      <c r="A232" s="211">
        <f t="shared" si="7"/>
        <v>94</v>
      </c>
      <c r="B232" s="212" t="s">
        <v>560</v>
      </c>
      <c r="C232" s="111">
        <v>0</v>
      </c>
      <c r="D232" s="111">
        <v>0</v>
      </c>
      <c r="E232" s="111">
        <v>0</v>
      </c>
      <c r="F232" s="111">
        <f t="shared" si="6"/>
        <v>0</v>
      </c>
    </row>
    <row r="233" spans="1:6" ht="39" hidden="1" thickBot="1" x14ac:dyDescent="0.25">
      <c r="A233" s="211">
        <f t="shared" si="7"/>
        <v>95</v>
      </c>
      <c r="B233" s="212" t="s">
        <v>561</v>
      </c>
      <c r="C233" s="111">
        <v>0</v>
      </c>
      <c r="D233" s="111">
        <v>0</v>
      </c>
      <c r="E233" s="111">
        <v>0</v>
      </c>
      <c r="F233" s="111">
        <f t="shared" si="6"/>
        <v>0</v>
      </c>
    </row>
    <row r="234" spans="1:6" ht="51.75" hidden="1" thickBot="1" x14ac:dyDescent="0.25">
      <c r="A234" s="208">
        <f t="shared" si="7"/>
        <v>96</v>
      </c>
      <c r="B234" s="162" t="s">
        <v>562</v>
      </c>
      <c r="C234" s="209">
        <f>SUM(C235:C236)</f>
        <v>0</v>
      </c>
      <c r="D234" s="209">
        <f>SUM(D235:D236)</f>
        <v>0</v>
      </c>
      <c r="E234" s="209">
        <f>SUM(E235:E236)</f>
        <v>0</v>
      </c>
      <c r="F234" s="209">
        <f>SUM(F235:F236)</f>
        <v>0</v>
      </c>
    </row>
    <row r="235" spans="1:6" ht="13.5" hidden="1" thickBot="1" x14ac:dyDescent="0.25">
      <c r="A235" s="211">
        <f t="shared" si="7"/>
        <v>97</v>
      </c>
      <c r="B235" s="212" t="s">
        <v>550</v>
      </c>
      <c r="C235" s="111">
        <v>0</v>
      </c>
      <c r="D235" s="111">
        <v>0</v>
      </c>
      <c r="E235" s="111">
        <v>0</v>
      </c>
      <c r="F235" s="111">
        <f t="shared" si="6"/>
        <v>0</v>
      </c>
    </row>
    <row r="236" spans="1:6" ht="13.5" hidden="1" thickBot="1" x14ac:dyDescent="0.25">
      <c r="A236" s="211">
        <f t="shared" si="7"/>
        <v>98</v>
      </c>
      <c r="B236" s="212" t="s">
        <v>551</v>
      </c>
      <c r="C236" s="111">
        <v>0</v>
      </c>
      <c r="D236" s="111">
        <v>0</v>
      </c>
      <c r="E236" s="111">
        <v>0</v>
      </c>
      <c r="F236" s="111">
        <f t="shared" si="6"/>
        <v>0</v>
      </c>
    </row>
    <row r="237" spans="1:6" ht="51.75" thickBot="1" x14ac:dyDescent="0.25">
      <c r="A237" s="208">
        <f t="shared" si="7"/>
        <v>99</v>
      </c>
      <c r="B237" s="162" t="s">
        <v>600</v>
      </c>
      <c r="C237" s="209">
        <v>950266.90999999992</v>
      </c>
      <c r="D237" s="209">
        <f>SUM(D238:D249)</f>
        <v>0</v>
      </c>
      <c r="E237" s="209">
        <f>SUM(E238:E249)</f>
        <v>0</v>
      </c>
      <c r="F237" s="209">
        <f>SUM(F238:F249)</f>
        <v>950266.90999999992</v>
      </c>
    </row>
    <row r="238" spans="1:6" ht="39" thickBot="1" x14ac:dyDescent="0.25">
      <c r="A238" s="211">
        <f t="shared" si="7"/>
        <v>100</v>
      </c>
      <c r="B238" s="212" t="s">
        <v>564</v>
      </c>
      <c r="C238" s="111">
        <f>'26'!D8</f>
        <v>0</v>
      </c>
      <c r="D238" s="111">
        <v>0</v>
      </c>
      <c r="E238" s="111">
        <v>0</v>
      </c>
      <c r="F238" s="111">
        <f t="shared" si="6"/>
        <v>0</v>
      </c>
    </row>
    <row r="239" spans="1:6" ht="39" thickBot="1" x14ac:dyDescent="0.25">
      <c r="A239" s="211">
        <f t="shared" si="7"/>
        <v>101</v>
      </c>
      <c r="B239" s="212" t="s">
        <v>601</v>
      </c>
      <c r="C239" s="111">
        <v>3136.47</v>
      </c>
      <c r="D239" s="111">
        <v>0</v>
      </c>
      <c r="E239" s="111">
        <v>0</v>
      </c>
      <c r="F239" s="111">
        <f>SUM(C239:E239)</f>
        <v>3136.47</v>
      </c>
    </row>
    <row r="240" spans="1:6" ht="26.25" hidden="1" thickBot="1" x14ac:dyDescent="0.25">
      <c r="A240" s="211">
        <f t="shared" si="7"/>
        <v>102</v>
      </c>
      <c r="B240" s="212" t="s">
        <v>575</v>
      </c>
      <c r="C240" s="111">
        <v>0</v>
      </c>
      <c r="D240" s="111">
        <v>0</v>
      </c>
      <c r="E240" s="111">
        <v>0</v>
      </c>
      <c r="F240" s="111">
        <f>SUM(C240:E240)</f>
        <v>0</v>
      </c>
    </row>
    <row r="241" spans="1:6" ht="26.25" hidden="1" thickBot="1" x14ac:dyDescent="0.25">
      <c r="A241" s="211">
        <f t="shared" si="7"/>
        <v>103</v>
      </c>
      <c r="B241" s="212" t="s">
        <v>566</v>
      </c>
      <c r="C241" s="111">
        <v>0</v>
      </c>
      <c r="D241" s="111">
        <v>0</v>
      </c>
      <c r="E241" s="111">
        <v>0</v>
      </c>
      <c r="F241" s="111">
        <f t="shared" ref="F241:F248" si="8">SUM(C241:E241)</f>
        <v>0</v>
      </c>
    </row>
    <row r="242" spans="1:6" ht="26.25" hidden="1" thickBot="1" x14ac:dyDescent="0.25">
      <c r="A242" s="211">
        <f t="shared" si="7"/>
        <v>104</v>
      </c>
      <c r="B242" s="212" t="s">
        <v>567</v>
      </c>
      <c r="C242" s="111">
        <v>0</v>
      </c>
      <c r="D242" s="111">
        <v>0</v>
      </c>
      <c r="E242" s="111">
        <v>0</v>
      </c>
      <c r="F242" s="111">
        <f t="shared" si="8"/>
        <v>0</v>
      </c>
    </row>
    <row r="243" spans="1:6" ht="39" hidden="1" thickBot="1" x14ac:dyDescent="0.25">
      <c r="A243" s="211">
        <f t="shared" si="7"/>
        <v>105</v>
      </c>
      <c r="B243" s="212" t="s">
        <v>568</v>
      </c>
      <c r="C243" s="111">
        <v>0</v>
      </c>
      <c r="D243" s="111">
        <v>0</v>
      </c>
      <c r="E243" s="111">
        <v>0</v>
      </c>
      <c r="F243" s="111">
        <f t="shared" si="8"/>
        <v>0</v>
      </c>
    </row>
    <row r="244" spans="1:6" ht="51.75" hidden="1" thickBot="1" x14ac:dyDescent="0.25">
      <c r="A244" s="211">
        <f t="shared" si="7"/>
        <v>106</v>
      </c>
      <c r="B244" s="212" t="s">
        <v>569</v>
      </c>
      <c r="C244" s="111">
        <v>0</v>
      </c>
      <c r="D244" s="111">
        <v>0</v>
      </c>
      <c r="E244" s="111">
        <v>0</v>
      </c>
      <c r="F244" s="111">
        <f t="shared" si="8"/>
        <v>0</v>
      </c>
    </row>
    <row r="245" spans="1:6" ht="26.25" hidden="1" thickBot="1" x14ac:dyDescent="0.25">
      <c r="A245" s="211">
        <f t="shared" si="7"/>
        <v>107</v>
      </c>
      <c r="B245" s="212" t="s">
        <v>570</v>
      </c>
      <c r="C245" s="111">
        <v>0</v>
      </c>
      <c r="D245" s="111">
        <v>0</v>
      </c>
      <c r="E245" s="111">
        <v>0</v>
      </c>
      <c r="F245" s="111">
        <f t="shared" si="8"/>
        <v>0</v>
      </c>
    </row>
    <row r="246" spans="1:6" ht="26.25" hidden="1" thickBot="1" x14ac:dyDescent="0.25">
      <c r="A246" s="211">
        <f t="shared" si="7"/>
        <v>108</v>
      </c>
      <c r="B246" s="212" t="s">
        <v>571</v>
      </c>
      <c r="C246" s="111">
        <v>0</v>
      </c>
      <c r="D246" s="111">
        <v>0</v>
      </c>
      <c r="E246" s="111">
        <v>0</v>
      </c>
      <c r="F246" s="111">
        <f t="shared" si="8"/>
        <v>0</v>
      </c>
    </row>
    <row r="247" spans="1:6" ht="13.5" hidden="1" thickBot="1" x14ac:dyDescent="0.25">
      <c r="A247" s="211">
        <f t="shared" si="7"/>
        <v>109</v>
      </c>
      <c r="B247" s="212" t="s">
        <v>572</v>
      </c>
      <c r="C247" s="111">
        <v>0</v>
      </c>
      <c r="D247" s="111">
        <v>0</v>
      </c>
      <c r="E247" s="111">
        <v>0</v>
      </c>
      <c r="F247" s="111">
        <f t="shared" si="8"/>
        <v>0</v>
      </c>
    </row>
    <row r="248" spans="1:6" ht="39" hidden="1" thickBot="1" x14ac:dyDescent="0.25">
      <c r="A248" s="211">
        <f t="shared" si="7"/>
        <v>110</v>
      </c>
      <c r="B248" s="212" t="s">
        <v>602</v>
      </c>
      <c r="C248" s="111">
        <v>0</v>
      </c>
      <c r="D248" s="111">
        <v>0</v>
      </c>
      <c r="E248" s="111">
        <v>0</v>
      </c>
      <c r="F248" s="111">
        <f t="shared" si="8"/>
        <v>0</v>
      </c>
    </row>
    <row r="249" spans="1:6" ht="26.25" thickBot="1" x14ac:dyDescent="0.25">
      <c r="A249" s="211">
        <f t="shared" si="7"/>
        <v>111</v>
      </c>
      <c r="B249" s="212" t="s">
        <v>574</v>
      </c>
      <c r="C249" s="111">
        <v>947130.44</v>
      </c>
      <c r="D249" s="111">
        <v>0</v>
      </c>
      <c r="E249" s="111">
        <v>0</v>
      </c>
      <c r="F249" s="111">
        <f>SUM(C249:E249)</f>
        <v>947130.44</v>
      </c>
    </row>
    <row r="250" spans="1:6" ht="51.75" hidden="1" thickBot="1" x14ac:dyDescent="0.25">
      <c r="A250" s="208">
        <f t="shared" si="7"/>
        <v>112</v>
      </c>
      <c r="B250" s="162" t="s">
        <v>376</v>
      </c>
      <c r="C250" s="209">
        <v>0</v>
      </c>
      <c r="D250" s="209">
        <v>0</v>
      </c>
      <c r="E250" s="209">
        <v>0</v>
      </c>
      <c r="F250" s="209">
        <f>SUM(C250:E250)</f>
        <v>0</v>
      </c>
    </row>
    <row r="251" spans="1:6" ht="13.5" thickBot="1" x14ac:dyDescent="0.25">
      <c r="A251" s="149">
        <f t="shared" si="7"/>
        <v>113</v>
      </c>
      <c r="B251" s="110" t="s">
        <v>69</v>
      </c>
      <c r="C251" s="127">
        <f>C250+C237+C234+C227+C223+C215+C210</f>
        <v>950266.90999999992</v>
      </c>
      <c r="D251" s="127">
        <f>D250+D237+D234+D227+D223+D215+D210</f>
        <v>0</v>
      </c>
      <c r="E251" s="127">
        <f>E250+E237+E234+E227+E223+E215+E210</f>
        <v>0</v>
      </c>
      <c r="F251" s="127">
        <f>F250+F237+F234+F227+F223+F215+F210</f>
        <v>950266.90999999992</v>
      </c>
    </row>
    <row r="252" spans="1:6" ht="13.5" thickBot="1" x14ac:dyDescent="0.25">
      <c r="A252" s="292">
        <f t="shared" si="7"/>
        <v>114</v>
      </c>
      <c r="B252" s="306" t="s">
        <v>603</v>
      </c>
      <c r="C252" s="307">
        <f>C205-C251</f>
        <v>30512908.799999997</v>
      </c>
      <c r="D252" s="307">
        <f>D205-D251</f>
        <v>3883409.82</v>
      </c>
      <c r="E252" s="307">
        <f>E205-E251</f>
        <v>1425000</v>
      </c>
      <c r="F252" s="307">
        <f>F205-F251</f>
        <v>35821318.620000005</v>
      </c>
    </row>
    <row r="255" spans="1:6" x14ac:dyDescent="0.2">
      <c r="C255" s="168"/>
    </row>
  </sheetData>
  <mergeCells count="10">
    <mergeCell ref="A83:F83"/>
    <mergeCell ref="A130:F130"/>
    <mergeCell ref="A132:F132"/>
    <mergeCell ref="A207:F207"/>
    <mergeCell ref="A1:F1"/>
    <mergeCell ref="A2:F2"/>
    <mergeCell ref="A3:F3"/>
    <mergeCell ref="A4:F4"/>
    <mergeCell ref="A5:F5"/>
    <mergeCell ref="A7:F7"/>
  </mergeCells>
  <printOptions horizontalCentered="1"/>
  <pageMargins left="0" right="0" top="0.74803149606299213" bottom="0.74803149606299213" header="0.31496062992125984" footer="0.31496062992125984"/>
  <pageSetup paperSize="9" fitToHeight="51" orientation="portrait" horizontalDpi="0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81"/>
  <sheetViews>
    <sheetView topLeftCell="A56" zoomScaleNormal="100" workbookViewId="0">
      <selection activeCell="D73" sqref="D73"/>
    </sheetView>
  </sheetViews>
  <sheetFormatPr defaultRowHeight="12.75" x14ac:dyDescent="0.2"/>
  <cols>
    <col min="1" max="1" width="9.140625" style="60"/>
    <col min="2" max="2" width="27" style="60" customWidth="1"/>
    <col min="3" max="3" width="13.5703125" style="60" customWidth="1"/>
    <col min="4" max="4" width="12.5703125" style="60" customWidth="1"/>
    <col min="5" max="5" width="11" style="60" customWidth="1"/>
    <col min="6" max="6" width="11.5703125" style="60" customWidth="1"/>
    <col min="7" max="8" width="13.7109375" style="60" customWidth="1"/>
    <col min="9" max="16384" width="9.140625" style="60"/>
  </cols>
  <sheetData>
    <row r="1" spans="1:7" ht="15.75" x14ac:dyDescent="0.2">
      <c r="A1" s="558" t="s">
        <v>140</v>
      </c>
      <c r="B1" s="558"/>
      <c r="C1" s="558"/>
      <c r="D1" s="558"/>
      <c r="E1" s="558"/>
      <c r="F1" s="558"/>
      <c r="G1" s="558"/>
    </row>
    <row r="2" spans="1:7" ht="15.75" x14ac:dyDescent="0.2">
      <c r="A2" s="559" t="s">
        <v>141</v>
      </c>
      <c r="B2" s="559"/>
      <c r="C2" s="559"/>
      <c r="D2" s="559"/>
      <c r="E2" s="559"/>
      <c r="F2" s="559"/>
      <c r="G2" s="559"/>
    </row>
    <row r="3" spans="1:7" ht="15.75" x14ac:dyDescent="0.2">
      <c r="A3" s="559" t="str">
        <f>'52.14'!A3:F3</f>
        <v>по состоянию на 30.06.2025</v>
      </c>
      <c r="B3" s="559"/>
      <c r="C3" s="559"/>
      <c r="D3" s="559"/>
      <c r="E3" s="559"/>
      <c r="F3" s="559"/>
      <c r="G3" s="559"/>
    </row>
    <row r="4" spans="1:7" x14ac:dyDescent="0.2">
      <c r="A4" s="618" t="s">
        <v>1019</v>
      </c>
      <c r="B4" s="618"/>
      <c r="C4" s="618"/>
      <c r="D4" s="618"/>
      <c r="E4" s="618"/>
      <c r="F4" s="618"/>
      <c r="G4" s="618"/>
    </row>
    <row r="5" spans="1:7" ht="26.25" customHeight="1" x14ac:dyDescent="0.2">
      <c r="A5" s="606" t="s">
        <v>1090</v>
      </c>
      <c r="B5" s="606"/>
      <c r="C5" s="606"/>
      <c r="D5" s="606"/>
      <c r="E5" s="606"/>
      <c r="F5" s="606"/>
      <c r="G5" s="606"/>
    </row>
    <row r="6" spans="1:7" ht="13.5" thickBot="1" x14ac:dyDescent="0.25">
      <c r="G6" s="74" t="s">
        <v>605</v>
      </c>
    </row>
    <row r="7" spans="1:7" ht="13.5" thickBot="1" x14ac:dyDescent="0.25">
      <c r="A7" s="659" t="s">
        <v>64</v>
      </c>
      <c r="B7" s="660"/>
      <c r="C7" s="660"/>
      <c r="D7" s="660"/>
      <c r="E7" s="660"/>
      <c r="F7" s="660"/>
      <c r="G7" s="661"/>
    </row>
    <row r="8" spans="1:7" ht="39" thickBot="1" x14ac:dyDescent="0.25">
      <c r="A8" s="290" t="s">
        <v>1</v>
      </c>
      <c r="B8" s="291" t="s">
        <v>3</v>
      </c>
      <c r="C8" s="290" t="s">
        <v>606</v>
      </c>
      <c r="D8" s="291" t="s">
        <v>607</v>
      </c>
      <c r="E8" s="291" t="s">
        <v>608</v>
      </c>
      <c r="F8" s="291" t="s">
        <v>609</v>
      </c>
      <c r="G8" s="291" t="s">
        <v>151</v>
      </c>
    </row>
    <row r="9" spans="1:7" ht="13.5" thickBot="1" x14ac:dyDescent="0.25">
      <c r="A9" s="213">
        <v>1</v>
      </c>
      <c r="B9" s="289">
        <v>2</v>
      </c>
      <c r="C9" s="289">
        <v>3</v>
      </c>
      <c r="D9" s="289">
        <v>4</v>
      </c>
      <c r="E9" s="289">
        <v>5</v>
      </c>
      <c r="F9" s="289">
        <v>6</v>
      </c>
      <c r="G9" s="289">
        <v>7</v>
      </c>
    </row>
    <row r="10" spans="1:7" ht="13.5" thickBot="1" x14ac:dyDescent="0.25">
      <c r="A10" s="208">
        <v>1</v>
      </c>
      <c r="B10" s="162" t="s">
        <v>73</v>
      </c>
      <c r="C10" s="209">
        <f>'5.1'!C11</f>
        <v>703280.43</v>
      </c>
      <c r="D10" s="209">
        <v>0</v>
      </c>
      <c r="E10" s="209">
        <v>0</v>
      </c>
      <c r="F10" s="209">
        <v>0</v>
      </c>
      <c r="G10" s="209">
        <f>C10</f>
        <v>703280.43</v>
      </c>
    </row>
    <row r="11" spans="1:7" ht="51.75" thickBot="1" x14ac:dyDescent="0.25">
      <c r="A11" s="208">
        <f t="shared" ref="A11:A24" si="0">A10+1</f>
        <v>2</v>
      </c>
      <c r="B11" s="162" t="s">
        <v>72</v>
      </c>
      <c r="C11" s="209">
        <f>SUM(C12:C13)</f>
        <v>73748576.200000003</v>
      </c>
      <c r="D11" s="209">
        <f>SUM(D12:D13)</f>
        <v>0</v>
      </c>
      <c r="E11" s="209">
        <f>SUM(E12:E13)</f>
        <v>0</v>
      </c>
      <c r="F11" s="209">
        <f>SUM(F12:F13)</f>
        <v>0</v>
      </c>
      <c r="G11" s="209">
        <f>SUM(G12:G13)</f>
        <v>73748576.200000003</v>
      </c>
    </row>
    <row r="12" spans="1:7" ht="77.25" thickBot="1" x14ac:dyDescent="0.25">
      <c r="A12" s="211">
        <f t="shared" si="0"/>
        <v>3</v>
      </c>
      <c r="B12" s="212" t="s">
        <v>75</v>
      </c>
      <c r="C12" s="111">
        <f>'6.1'!C9</f>
        <v>73748576.200000003</v>
      </c>
      <c r="D12" s="111">
        <v>0</v>
      </c>
      <c r="E12" s="111">
        <v>0</v>
      </c>
      <c r="F12" s="111">
        <v>0</v>
      </c>
      <c r="G12" s="111">
        <f>SUM(C12:E12)</f>
        <v>73748576.200000003</v>
      </c>
    </row>
    <row r="13" spans="1:7" ht="90" hidden="1" thickBot="1" x14ac:dyDescent="0.25">
      <c r="A13" s="76">
        <f t="shared" si="0"/>
        <v>4</v>
      </c>
      <c r="B13" s="78" t="s">
        <v>371</v>
      </c>
      <c r="C13" s="111">
        <v>0</v>
      </c>
      <c r="D13" s="111">
        <v>0</v>
      </c>
      <c r="E13" s="111">
        <v>0</v>
      </c>
      <c r="F13" s="111">
        <v>0</v>
      </c>
      <c r="G13" s="111">
        <f>SUM(C13:E13)</f>
        <v>0</v>
      </c>
    </row>
    <row r="14" spans="1:7" ht="51.75" hidden="1" thickBot="1" x14ac:dyDescent="0.25">
      <c r="A14" s="208">
        <f t="shared" si="0"/>
        <v>5</v>
      </c>
      <c r="B14" s="162" t="s">
        <v>74</v>
      </c>
      <c r="C14" s="209">
        <f>SUM(C15:C16)</f>
        <v>0</v>
      </c>
      <c r="D14" s="209">
        <f>SUM(D15:D16)</f>
        <v>0</v>
      </c>
      <c r="E14" s="209">
        <f>SUM(E15:E16)</f>
        <v>0</v>
      </c>
      <c r="F14" s="209">
        <f>SUM(F15:F16)</f>
        <v>0</v>
      </c>
      <c r="G14" s="209">
        <f>SUM(G15:G16)</f>
        <v>0</v>
      </c>
    </row>
    <row r="15" spans="1:7" ht="13.5" hidden="1" thickBot="1" x14ac:dyDescent="0.25">
      <c r="A15" s="76">
        <f t="shared" si="0"/>
        <v>6</v>
      </c>
      <c r="B15" s="78" t="s">
        <v>76</v>
      </c>
      <c r="C15" s="111">
        <v>0</v>
      </c>
      <c r="D15" s="111">
        <v>0</v>
      </c>
      <c r="E15" s="111">
        <v>0</v>
      </c>
      <c r="F15" s="111">
        <v>0</v>
      </c>
      <c r="G15" s="111">
        <f>SUM(C15:E15)</f>
        <v>0</v>
      </c>
    </row>
    <row r="16" spans="1:7" ht="13.5" hidden="1" thickBot="1" x14ac:dyDescent="0.25">
      <c r="A16" s="76">
        <f t="shared" si="0"/>
        <v>7</v>
      </c>
      <c r="B16" s="78" t="s">
        <v>77</v>
      </c>
      <c r="C16" s="111">
        <v>0</v>
      </c>
      <c r="D16" s="111">
        <v>0</v>
      </c>
      <c r="E16" s="111">
        <v>0</v>
      </c>
      <c r="F16" s="111">
        <v>0</v>
      </c>
      <c r="G16" s="111">
        <f>SUM(C16:E16)</f>
        <v>0</v>
      </c>
    </row>
    <row r="17" spans="1:7" ht="51.75" thickBot="1" x14ac:dyDescent="0.25">
      <c r="A17" s="208">
        <f t="shared" si="0"/>
        <v>8</v>
      </c>
      <c r="B17" s="162" t="s">
        <v>78</v>
      </c>
      <c r="C17" s="209">
        <f>SUM(C18:C20)</f>
        <v>36297578.490000002</v>
      </c>
      <c r="D17" s="209">
        <f>SUM(D18:D20)</f>
        <v>0</v>
      </c>
      <c r="E17" s="209">
        <f>SUM(E18:E20)</f>
        <v>0</v>
      </c>
      <c r="F17" s="209">
        <f>SUM(F18:F20)</f>
        <v>0</v>
      </c>
      <c r="G17" s="209">
        <f>SUM(G18:G20)</f>
        <v>36297578.490000002</v>
      </c>
    </row>
    <row r="18" spans="1:7" ht="39" thickBot="1" x14ac:dyDescent="0.25">
      <c r="A18" s="76">
        <f t="shared" si="0"/>
        <v>9</v>
      </c>
      <c r="B18" s="78" t="s">
        <v>79</v>
      </c>
      <c r="C18" s="111">
        <f>'10.1'!C10</f>
        <v>29362110.68</v>
      </c>
      <c r="D18" s="111">
        <v>0</v>
      </c>
      <c r="E18" s="111">
        <v>0</v>
      </c>
      <c r="F18" s="111">
        <v>0</v>
      </c>
      <c r="G18" s="111">
        <f>SUM(C18:E18)</f>
        <v>29362110.68</v>
      </c>
    </row>
    <row r="19" spans="1:7" ht="26.25" hidden="1" thickBot="1" x14ac:dyDescent="0.25">
      <c r="A19" s="76">
        <f t="shared" si="0"/>
        <v>10</v>
      </c>
      <c r="B19" s="78" t="s">
        <v>80</v>
      </c>
      <c r="C19" s="111">
        <v>0</v>
      </c>
      <c r="D19" s="111">
        <v>0</v>
      </c>
      <c r="E19" s="111">
        <v>0</v>
      </c>
      <c r="F19" s="111">
        <v>0</v>
      </c>
      <c r="G19" s="111">
        <f t="shared" ref="G19:G25" si="1">SUM(C19:E19)</f>
        <v>0</v>
      </c>
    </row>
    <row r="20" spans="1:7" ht="13.5" thickBot="1" x14ac:dyDescent="0.25">
      <c r="A20" s="76">
        <f t="shared" si="0"/>
        <v>11</v>
      </c>
      <c r="B20" s="78" t="s">
        <v>81</v>
      </c>
      <c r="C20" s="111">
        <f>'12.1'!C11</f>
        <v>6935467.8099999996</v>
      </c>
      <c r="D20" s="111">
        <v>0</v>
      </c>
      <c r="E20" s="111">
        <v>0</v>
      </c>
      <c r="F20" s="111">
        <v>0</v>
      </c>
      <c r="G20" s="111">
        <f t="shared" si="1"/>
        <v>6935467.8099999996</v>
      </c>
    </row>
    <row r="21" spans="1:7" ht="26.25" hidden="1" thickBot="1" x14ac:dyDescent="0.25">
      <c r="A21" s="211">
        <f t="shared" si="0"/>
        <v>12</v>
      </c>
      <c r="B21" s="212" t="s">
        <v>526</v>
      </c>
      <c r="C21" s="111">
        <v>0</v>
      </c>
      <c r="D21" s="111">
        <v>0</v>
      </c>
      <c r="E21" s="111">
        <v>0</v>
      </c>
      <c r="F21" s="111">
        <v>0</v>
      </c>
      <c r="G21" s="111">
        <f t="shared" si="1"/>
        <v>0</v>
      </c>
    </row>
    <row r="22" spans="1:7" ht="26.25" hidden="1" thickBot="1" x14ac:dyDescent="0.25">
      <c r="A22" s="76">
        <f t="shared" si="0"/>
        <v>13</v>
      </c>
      <c r="B22" s="78" t="s">
        <v>29</v>
      </c>
      <c r="C22" s="111">
        <v>0</v>
      </c>
      <c r="D22" s="111">
        <v>0</v>
      </c>
      <c r="E22" s="111">
        <v>0</v>
      </c>
      <c r="F22" s="111">
        <v>0</v>
      </c>
      <c r="G22" s="111">
        <f t="shared" si="1"/>
        <v>0</v>
      </c>
    </row>
    <row r="23" spans="1:7" ht="39" hidden="1" thickBot="1" x14ac:dyDescent="0.25">
      <c r="A23" s="76">
        <f t="shared" si="0"/>
        <v>14</v>
      </c>
      <c r="B23" s="78" t="s">
        <v>527</v>
      </c>
      <c r="C23" s="111">
        <v>0</v>
      </c>
      <c r="D23" s="111">
        <v>0</v>
      </c>
      <c r="E23" s="111">
        <v>0</v>
      </c>
      <c r="F23" s="111">
        <v>0</v>
      </c>
      <c r="G23" s="111">
        <f t="shared" si="1"/>
        <v>0</v>
      </c>
    </row>
    <row r="24" spans="1:7" ht="51.75" hidden="1" thickBot="1" x14ac:dyDescent="0.25">
      <c r="A24" s="76">
        <f t="shared" si="0"/>
        <v>15</v>
      </c>
      <c r="B24" s="78" t="s">
        <v>528</v>
      </c>
      <c r="C24" s="111">
        <v>0</v>
      </c>
      <c r="D24" s="111">
        <v>0</v>
      </c>
      <c r="E24" s="111">
        <v>0</v>
      </c>
      <c r="F24" s="111">
        <v>0</v>
      </c>
      <c r="G24" s="111">
        <f t="shared" si="1"/>
        <v>0</v>
      </c>
    </row>
    <row r="25" spans="1:7" ht="13.5" thickBot="1" x14ac:dyDescent="0.25">
      <c r="A25" s="216" t="s">
        <v>1192</v>
      </c>
      <c r="B25" s="78" t="s">
        <v>96</v>
      </c>
      <c r="C25" s="111">
        <f>'20.1'!C19</f>
        <v>446526.05</v>
      </c>
      <c r="D25" s="111">
        <v>0</v>
      </c>
      <c r="E25" s="111">
        <v>0</v>
      </c>
      <c r="F25" s="111">
        <v>0</v>
      </c>
      <c r="G25" s="111">
        <f t="shared" si="1"/>
        <v>446526.05</v>
      </c>
    </row>
    <row r="26" spans="1:7" ht="13.5" thickBot="1" x14ac:dyDescent="0.25">
      <c r="A26" s="292">
        <v>16</v>
      </c>
      <c r="B26" s="306" t="s">
        <v>31</v>
      </c>
      <c r="C26" s="307">
        <f>C10+C11+C17+C21+C22+C23+C24+C25+C14</f>
        <v>111195961.17</v>
      </c>
      <c r="D26" s="307">
        <f>D10+D11+D17+D21+D22+D23+D24+D25+D14</f>
        <v>0</v>
      </c>
      <c r="E26" s="307">
        <f>E10+E11+E17+E21+E22+E23+E24+E25+E14</f>
        <v>0</v>
      </c>
      <c r="F26" s="307">
        <f>F10+F11+F17+F21+F22+F23+F24+F25+F14</f>
        <v>0</v>
      </c>
      <c r="G26" s="307">
        <f>G10+G11+G17+G21+G22+G23+G24+G25+G14</f>
        <v>111195961.17</v>
      </c>
    </row>
    <row r="27" spans="1:7" ht="13.5" thickBot="1" x14ac:dyDescent="0.25">
      <c r="A27" s="115"/>
    </row>
    <row r="28" spans="1:7" ht="13.5" thickBot="1" x14ac:dyDescent="0.25">
      <c r="A28" s="659" t="s">
        <v>65</v>
      </c>
      <c r="B28" s="660"/>
      <c r="C28" s="660"/>
      <c r="D28" s="660"/>
      <c r="E28" s="660"/>
      <c r="F28" s="660"/>
      <c r="G28" s="661"/>
    </row>
    <row r="29" spans="1:7" ht="39" thickBot="1" x14ac:dyDescent="0.25">
      <c r="A29" s="290" t="s">
        <v>1</v>
      </c>
      <c r="B29" s="291" t="s">
        <v>3</v>
      </c>
      <c r="C29" s="290" t="s">
        <v>606</v>
      </c>
      <c r="D29" s="291" t="s">
        <v>607</v>
      </c>
      <c r="E29" s="291" t="s">
        <v>608</v>
      </c>
      <c r="F29" s="291" t="s">
        <v>609</v>
      </c>
      <c r="G29" s="291" t="s">
        <v>151</v>
      </c>
    </row>
    <row r="30" spans="1:7" ht="13.5" thickBot="1" x14ac:dyDescent="0.25">
      <c r="A30" s="213">
        <v>1</v>
      </c>
      <c r="B30" s="289">
        <v>2</v>
      </c>
      <c r="C30" s="289">
        <v>3</v>
      </c>
      <c r="D30" s="289">
        <v>4</v>
      </c>
      <c r="E30" s="289">
        <v>5</v>
      </c>
      <c r="F30" s="289">
        <v>6</v>
      </c>
      <c r="G30" s="289">
        <v>7</v>
      </c>
    </row>
    <row r="31" spans="1:7" ht="51.75" hidden="1" thickBot="1" x14ac:dyDescent="0.25">
      <c r="A31" s="208">
        <f>A26+1</f>
        <v>17</v>
      </c>
      <c r="B31" s="162" t="s">
        <v>130</v>
      </c>
      <c r="C31" s="209">
        <f>SUM(C32:C33)</f>
        <v>0</v>
      </c>
      <c r="D31" s="209">
        <f>SUM(D32:D33)</f>
        <v>0</v>
      </c>
      <c r="E31" s="209">
        <f>SUM(E32:E33)</f>
        <v>0</v>
      </c>
      <c r="F31" s="209">
        <f>SUM(F32:F33)</f>
        <v>0</v>
      </c>
      <c r="G31" s="209">
        <f>SUM(G32:G33)</f>
        <v>0</v>
      </c>
    </row>
    <row r="32" spans="1:7" ht="77.25" hidden="1" thickBot="1" x14ac:dyDescent="0.25">
      <c r="A32" s="211">
        <f t="shared" ref="A32:A39" si="2">A31+1</f>
        <v>18</v>
      </c>
      <c r="B32" s="212" t="s">
        <v>99</v>
      </c>
      <c r="C32" s="111">
        <v>0</v>
      </c>
      <c r="D32" s="111">
        <v>0</v>
      </c>
      <c r="E32" s="111">
        <v>0</v>
      </c>
      <c r="F32" s="111">
        <v>0</v>
      </c>
      <c r="G32" s="111">
        <f t="shared" ref="G32:G40" si="3">SUM(C32:E32)</f>
        <v>0</v>
      </c>
    </row>
    <row r="33" spans="1:7" ht="90" hidden="1" thickBot="1" x14ac:dyDescent="0.25">
      <c r="A33" s="76">
        <f t="shared" si="2"/>
        <v>19</v>
      </c>
      <c r="B33" s="78" t="s">
        <v>103</v>
      </c>
      <c r="C33" s="111">
        <v>0</v>
      </c>
      <c r="D33" s="111">
        <v>0</v>
      </c>
      <c r="E33" s="111">
        <v>0</v>
      </c>
      <c r="F33" s="111">
        <v>0</v>
      </c>
      <c r="G33" s="111">
        <f t="shared" si="3"/>
        <v>0</v>
      </c>
    </row>
    <row r="34" spans="1:7" ht="51.75" thickBot="1" x14ac:dyDescent="0.25">
      <c r="A34" s="208">
        <f t="shared" si="2"/>
        <v>20</v>
      </c>
      <c r="B34" s="162" t="s">
        <v>105</v>
      </c>
      <c r="C34" s="209">
        <f>SUM(C35:C38)</f>
        <v>1157719.5</v>
      </c>
      <c r="D34" s="209">
        <f>SUM(D35:D38)</f>
        <v>0</v>
      </c>
      <c r="E34" s="209">
        <f>SUM(E35:E38)</f>
        <v>0</v>
      </c>
      <c r="F34" s="209">
        <f>SUM(F35:F38)</f>
        <v>0</v>
      </c>
      <c r="G34" s="209">
        <f>SUM(G35:G38)</f>
        <v>1157719.5</v>
      </c>
    </row>
    <row r="35" spans="1:7" ht="13.5" hidden="1" thickBot="1" x14ac:dyDescent="0.25">
      <c r="A35" s="76">
        <f t="shared" si="2"/>
        <v>21</v>
      </c>
      <c r="B35" s="78" t="s">
        <v>106</v>
      </c>
      <c r="C35" s="111">
        <v>0</v>
      </c>
      <c r="D35" s="111">
        <v>0</v>
      </c>
      <c r="E35" s="111">
        <v>0</v>
      </c>
      <c r="F35" s="111">
        <v>0</v>
      </c>
      <c r="G35" s="111">
        <f t="shared" si="3"/>
        <v>0</v>
      </c>
    </row>
    <row r="36" spans="1:7" ht="26.25" thickBot="1" x14ac:dyDescent="0.25">
      <c r="A36" s="76">
        <f t="shared" si="2"/>
        <v>22</v>
      </c>
      <c r="B36" s="78" t="s">
        <v>107</v>
      </c>
      <c r="C36" s="111">
        <f>'24.1'!C27</f>
        <v>185427.96</v>
      </c>
      <c r="D36" s="111">
        <v>0</v>
      </c>
      <c r="E36" s="111">
        <v>0</v>
      </c>
      <c r="F36" s="111">
        <v>0</v>
      </c>
      <c r="G36" s="111">
        <f t="shared" si="3"/>
        <v>185427.96</v>
      </c>
    </row>
    <row r="37" spans="1:7" ht="26.25" hidden="1" thickBot="1" x14ac:dyDescent="0.25">
      <c r="A37" s="76">
        <f t="shared" si="2"/>
        <v>23</v>
      </c>
      <c r="B37" s="78" t="s">
        <v>108</v>
      </c>
      <c r="C37" s="111">
        <v>0</v>
      </c>
      <c r="D37" s="111">
        <v>0</v>
      </c>
      <c r="E37" s="111">
        <v>0</v>
      </c>
      <c r="F37" s="111">
        <v>0</v>
      </c>
      <c r="G37" s="111">
        <f t="shared" si="3"/>
        <v>0</v>
      </c>
    </row>
    <row r="38" spans="1:7" ht="13.5" thickBot="1" x14ac:dyDescent="0.25">
      <c r="A38" s="211">
        <f t="shared" si="2"/>
        <v>24</v>
      </c>
      <c r="B38" s="212" t="s">
        <v>109</v>
      </c>
      <c r="C38" s="111">
        <f>'26'!C29</f>
        <v>972291.54</v>
      </c>
      <c r="D38" s="111">
        <v>0</v>
      </c>
      <c r="E38" s="111">
        <v>0</v>
      </c>
      <c r="F38" s="111">
        <v>0</v>
      </c>
      <c r="G38" s="111">
        <f t="shared" si="3"/>
        <v>972291.54</v>
      </c>
    </row>
    <row r="39" spans="1:7" ht="51.75" hidden="1" thickBot="1" x14ac:dyDescent="0.25">
      <c r="A39" s="76">
        <f t="shared" si="2"/>
        <v>25</v>
      </c>
      <c r="B39" s="78" t="s">
        <v>376</v>
      </c>
      <c r="C39" s="111">
        <v>0</v>
      </c>
      <c r="D39" s="111">
        <v>0</v>
      </c>
      <c r="E39" s="111">
        <v>0</v>
      </c>
      <c r="F39" s="111">
        <v>0</v>
      </c>
      <c r="G39" s="111">
        <f t="shared" si="3"/>
        <v>0</v>
      </c>
    </row>
    <row r="40" spans="1:7" ht="13.5" thickBot="1" x14ac:dyDescent="0.25">
      <c r="A40" s="217" t="s">
        <v>1193</v>
      </c>
      <c r="B40" s="78" t="s">
        <v>37</v>
      </c>
      <c r="C40" s="111">
        <f>'29'!C18</f>
        <v>1676433.56</v>
      </c>
      <c r="D40" s="111">
        <v>0</v>
      </c>
      <c r="E40" s="111">
        <v>0</v>
      </c>
      <c r="F40" s="111">
        <v>0</v>
      </c>
      <c r="G40" s="111">
        <f t="shared" si="3"/>
        <v>1676433.56</v>
      </c>
    </row>
    <row r="41" spans="1:7" ht="13.5" thickBot="1" x14ac:dyDescent="0.25">
      <c r="A41" s="370">
        <v>26</v>
      </c>
      <c r="B41" s="306" t="s">
        <v>69</v>
      </c>
      <c r="C41" s="307">
        <f>C31+C34+C39+C40</f>
        <v>2834153.06</v>
      </c>
      <c r="D41" s="307">
        <f>D31+D34+D39+D40</f>
        <v>0</v>
      </c>
      <c r="E41" s="307">
        <f>E31+E34+E39+E40</f>
        <v>0</v>
      </c>
      <c r="F41" s="307">
        <f>F31+F34+F39+F40</f>
        <v>0</v>
      </c>
      <c r="G41" s="307">
        <f>G31+G34+G39+G40</f>
        <v>2834153.06</v>
      </c>
    </row>
    <row r="42" spans="1:7" ht="13.5" thickBot="1" x14ac:dyDescent="0.25">
      <c r="A42" s="292">
        <f>A41+1</f>
        <v>27</v>
      </c>
      <c r="B42" s="306" t="s">
        <v>529</v>
      </c>
      <c r="C42" s="307">
        <f>C26-C41</f>
        <v>108361808.11</v>
      </c>
      <c r="D42" s="307">
        <f>D26-D41</f>
        <v>0</v>
      </c>
      <c r="E42" s="307">
        <f>E26-E41</f>
        <v>0</v>
      </c>
      <c r="F42" s="307">
        <f>F26-F41</f>
        <v>0</v>
      </c>
      <c r="G42" s="307">
        <f>G26-G41</f>
        <v>108361808.11</v>
      </c>
    </row>
    <row r="44" spans="1:7" ht="27" customHeight="1" x14ac:dyDescent="0.2">
      <c r="A44" s="606" t="s">
        <v>627</v>
      </c>
      <c r="B44" s="606"/>
      <c r="C44" s="606"/>
      <c r="D44" s="606"/>
      <c r="E44" s="606"/>
      <c r="F44" s="606"/>
      <c r="G44" s="606"/>
    </row>
    <row r="45" spans="1:7" ht="13.5" thickBot="1" x14ac:dyDescent="0.25">
      <c r="G45" s="74" t="s">
        <v>605</v>
      </c>
    </row>
    <row r="46" spans="1:7" ht="13.5" thickBot="1" x14ac:dyDescent="0.25">
      <c r="A46" s="659" t="s">
        <v>64</v>
      </c>
      <c r="B46" s="660"/>
      <c r="C46" s="660"/>
      <c r="D46" s="660"/>
      <c r="E46" s="660"/>
      <c r="F46" s="660"/>
      <c r="G46" s="661"/>
    </row>
    <row r="47" spans="1:7" ht="39" thickBot="1" x14ac:dyDescent="0.25">
      <c r="A47" s="290" t="s">
        <v>1</v>
      </c>
      <c r="B47" s="291" t="s">
        <v>3</v>
      </c>
      <c r="C47" s="290" t="s">
        <v>606</v>
      </c>
      <c r="D47" s="291" t="s">
        <v>607</v>
      </c>
      <c r="E47" s="291" t="s">
        <v>608</v>
      </c>
      <c r="F47" s="291" t="s">
        <v>609</v>
      </c>
      <c r="G47" s="291" t="s">
        <v>151</v>
      </c>
    </row>
    <row r="48" spans="1:7" ht="13.5" thickBot="1" x14ac:dyDescent="0.25">
      <c r="A48" s="213">
        <v>1</v>
      </c>
      <c r="B48" s="289">
        <v>2</v>
      </c>
      <c r="C48" s="289">
        <v>3</v>
      </c>
      <c r="D48" s="289">
        <v>4</v>
      </c>
      <c r="E48" s="289">
        <v>5</v>
      </c>
      <c r="F48" s="289">
        <v>6</v>
      </c>
      <c r="G48" s="289">
        <v>7</v>
      </c>
    </row>
    <row r="49" spans="1:7" ht="13.5" thickBot="1" x14ac:dyDescent="0.25">
      <c r="A49" s="208">
        <v>1</v>
      </c>
      <c r="B49" s="162" t="s">
        <v>73</v>
      </c>
      <c r="C49" s="209">
        <f>'5.1'!F11</f>
        <v>70138.81</v>
      </c>
      <c r="D49" s="209">
        <v>0</v>
      </c>
      <c r="E49" s="209">
        <v>0</v>
      </c>
      <c r="F49" s="209">
        <v>0</v>
      </c>
      <c r="G49" s="209">
        <f>SUM(C49:F49)</f>
        <v>70138.81</v>
      </c>
    </row>
    <row r="50" spans="1:7" ht="51.75" hidden="1" thickBot="1" x14ac:dyDescent="0.25">
      <c r="A50" s="208">
        <f t="shared" ref="A50:A63" si="4">A49+1</f>
        <v>2</v>
      </c>
      <c r="B50" s="162" t="s">
        <v>72</v>
      </c>
      <c r="C50" s="209">
        <f>SUM(C51:C52)</f>
        <v>0</v>
      </c>
      <c r="D50" s="209">
        <f>SUM(D51:D52)</f>
        <v>0</v>
      </c>
      <c r="E50" s="209">
        <f>SUM(E51:E52)</f>
        <v>0</v>
      </c>
      <c r="F50" s="209">
        <f>SUM(F51:F52)</f>
        <v>0</v>
      </c>
      <c r="G50" s="209">
        <f>SUM(G51:G52)</f>
        <v>0</v>
      </c>
    </row>
    <row r="51" spans="1:7" ht="77.25" hidden="1" thickBot="1" x14ac:dyDescent="0.25">
      <c r="A51" s="211">
        <f t="shared" si="4"/>
        <v>3</v>
      </c>
      <c r="B51" s="212" t="s">
        <v>75</v>
      </c>
      <c r="C51" s="111">
        <v>0</v>
      </c>
      <c r="D51" s="111">
        <v>0</v>
      </c>
      <c r="E51" s="111">
        <v>0</v>
      </c>
      <c r="F51" s="111">
        <v>0</v>
      </c>
      <c r="G51" s="111">
        <f>SUM(C51:E51)</f>
        <v>0</v>
      </c>
    </row>
    <row r="52" spans="1:7" ht="90" hidden="1" thickBot="1" x14ac:dyDescent="0.25">
      <c r="A52" s="76">
        <f t="shared" si="4"/>
        <v>4</v>
      </c>
      <c r="B52" s="78" t="s">
        <v>371</v>
      </c>
      <c r="C52" s="111">
        <v>0</v>
      </c>
      <c r="D52" s="111">
        <v>0</v>
      </c>
      <c r="E52" s="111">
        <v>0</v>
      </c>
      <c r="F52" s="111">
        <v>0</v>
      </c>
      <c r="G52" s="111">
        <f>SUM(C52:E52)</f>
        <v>0</v>
      </c>
    </row>
    <row r="53" spans="1:7" ht="51.75" hidden="1" thickBot="1" x14ac:dyDescent="0.25">
      <c r="A53" s="208">
        <f t="shared" si="4"/>
        <v>5</v>
      </c>
      <c r="B53" s="162" t="s">
        <v>74</v>
      </c>
      <c r="C53" s="209">
        <f>SUM(C54:C55)</f>
        <v>0</v>
      </c>
      <c r="D53" s="209">
        <f>SUM(D54:D55)</f>
        <v>0</v>
      </c>
      <c r="E53" s="209">
        <f>SUM(E54:E55)</f>
        <v>0</v>
      </c>
      <c r="F53" s="209">
        <f>SUM(F54:F55)</f>
        <v>0</v>
      </c>
      <c r="G53" s="209">
        <f>SUM(G54:G55)</f>
        <v>0</v>
      </c>
    </row>
    <row r="54" spans="1:7" ht="13.5" hidden="1" thickBot="1" x14ac:dyDescent="0.25">
      <c r="A54" s="76">
        <f t="shared" si="4"/>
        <v>6</v>
      </c>
      <c r="B54" s="78" t="s">
        <v>76</v>
      </c>
      <c r="C54" s="111">
        <v>0</v>
      </c>
      <c r="D54" s="111">
        <v>0</v>
      </c>
      <c r="E54" s="111">
        <v>0</v>
      </c>
      <c r="F54" s="111">
        <v>0</v>
      </c>
      <c r="G54" s="111">
        <f>SUM(C54:E54)</f>
        <v>0</v>
      </c>
    </row>
    <row r="55" spans="1:7" ht="13.5" hidden="1" thickBot="1" x14ac:dyDescent="0.25">
      <c r="A55" s="76">
        <f t="shared" si="4"/>
        <v>7</v>
      </c>
      <c r="B55" s="78" t="s">
        <v>77</v>
      </c>
      <c r="C55" s="111">
        <v>0</v>
      </c>
      <c r="D55" s="111">
        <v>0</v>
      </c>
      <c r="E55" s="111">
        <v>0</v>
      </c>
      <c r="F55" s="111">
        <v>0</v>
      </c>
      <c r="G55" s="111">
        <f>SUM(C55:E55)</f>
        <v>0</v>
      </c>
    </row>
    <row r="56" spans="1:7" ht="51.75" thickBot="1" x14ac:dyDescent="0.25">
      <c r="A56" s="208">
        <f t="shared" si="4"/>
        <v>8</v>
      </c>
      <c r="B56" s="162" t="s">
        <v>78</v>
      </c>
      <c r="C56" s="209">
        <f>SUM(C57:C59)</f>
        <v>36711446.719999999</v>
      </c>
      <c r="D56" s="209">
        <f>SUM(D57:D59)</f>
        <v>0</v>
      </c>
      <c r="E56" s="209">
        <f>SUM(E57:E59)</f>
        <v>0</v>
      </c>
      <c r="F56" s="209">
        <f>SUM(F57:F59)</f>
        <v>0</v>
      </c>
      <c r="G56" s="209">
        <f>SUM(G57:G59)</f>
        <v>36711446.719999999</v>
      </c>
    </row>
    <row r="57" spans="1:7" ht="39" thickBot="1" x14ac:dyDescent="0.25">
      <c r="A57" s="76">
        <f t="shared" si="4"/>
        <v>9</v>
      </c>
      <c r="B57" s="78" t="s">
        <v>79</v>
      </c>
      <c r="C57" s="111">
        <f>'10.1'!F10</f>
        <v>29803952.640000001</v>
      </c>
      <c r="D57" s="111">
        <v>0</v>
      </c>
      <c r="E57" s="111">
        <v>0</v>
      </c>
      <c r="F57" s="111">
        <v>0</v>
      </c>
      <c r="G57" s="111">
        <f>SUM(C57:E57)</f>
        <v>29803952.640000001</v>
      </c>
    </row>
    <row r="58" spans="1:7" ht="26.25" hidden="1" thickBot="1" x14ac:dyDescent="0.25">
      <c r="A58" s="76">
        <f t="shared" si="4"/>
        <v>10</v>
      </c>
      <c r="B58" s="78" t="s">
        <v>80</v>
      </c>
      <c r="C58" s="111">
        <v>0</v>
      </c>
      <c r="D58" s="111">
        <v>0</v>
      </c>
      <c r="E58" s="111">
        <v>0</v>
      </c>
      <c r="F58" s="111">
        <v>0</v>
      </c>
      <c r="G58" s="111">
        <f t="shared" ref="G58:G64" si="5">SUM(C58:E58)</f>
        <v>0</v>
      </c>
    </row>
    <row r="59" spans="1:7" ht="13.5" thickBot="1" x14ac:dyDescent="0.25">
      <c r="A59" s="76">
        <f t="shared" si="4"/>
        <v>11</v>
      </c>
      <c r="B59" s="78" t="s">
        <v>81</v>
      </c>
      <c r="C59" s="111">
        <f>'12.1'!F16</f>
        <v>6907494.0800000001</v>
      </c>
      <c r="D59" s="111">
        <v>0</v>
      </c>
      <c r="E59" s="111">
        <v>0</v>
      </c>
      <c r="F59" s="111">
        <v>0</v>
      </c>
      <c r="G59" s="111">
        <f t="shared" si="5"/>
        <v>6907494.0800000001</v>
      </c>
    </row>
    <row r="60" spans="1:7" ht="26.25" hidden="1" thickBot="1" x14ac:dyDescent="0.25">
      <c r="A60" s="211">
        <f t="shared" si="4"/>
        <v>12</v>
      </c>
      <c r="B60" s="212" t="s">
        <v>526</v>
      </c>
      <c r="C60" s="111">
        <v>0</v>
      </c>
      <c r="D60" s="111">
        <v>0</v>
      </c>
      <c r="E60" s="111">
        <v>0</v>
      </c>
      <c r="F60" s="111">
        <v>0</v>
      </c>
      <c r="G60" s="111">
        <f t="shared" si="5"/>
        <v>0</v>
      </c>
    </row>
    <row r="61" spans="1:7" ht="26.25" hidden="1" thickBot="1" x14ac:dyDescent="0.25">
      <c r="A61" s="76">
        <f t="shared" si="4"/>
        <v>13</v>
      </c>
      <c r="B61" s="78" t="s">
        <v>29</v>
      </c>
      <c r="C61" s="111">
        <v>0</v>
      </c>
      <c r="D61" s="111">
        <v>0</v>
      </c>
      <c r="E61" s="111">
        <v>0</v>
      </c>
      <c r="F61" s="111">
        <v>0</v>
      </c>
      <c r="G61" s="111">
        <f t="shared" si="5"/>
        <v>0</v>
      </c>
    </row>
    <row r="62" spans="1:7" ht="39" hidden="1" thickBot="1" x14ac:dyDescent="0.25">
      <c r="A62" s="76">
        <f t="shared" si="4"/>
        <v>14</v>
      </c>
      <c r="B62" s="78" t="s">
        <v>527</v>
      </c>
      <c r="C62" s="111">
        <v>0</v>
      </c>
      <c r="D62" s="111">
        <v>0</v>
      </c>
      <c r="E62" s="111">
        <v>0</v>
      </c>
      <c r="F62" s="111">
        <v>0</v>
      </c>
      <c r="G62" s="111">
        <f t="shared" si="5"/>
        <v>0</v>
      </c>
    </row>
    <row r="63" spans="1:7" ht="51.75" hidden="1" thickBot="1" x14ac:dyDescent="0.25">
      <c r="A63" s="76">
        <f t="shared" si="4"/>
        <v>15</v>
      </c>
      <c r="B63" s="78" t="s">
        <v>528</v>
      </c>
      <c r="C63" s="111">
        <v>0</v>
      </c>
      <c r="D63" s="111">
        <v>0</v>
      </c>
      <c r="E63" s="111">
        <v>0</v>
      </c>
      <c r="F63" s="111">
        <v>0</v>
      </c>
      <c r="G63" s="111">
        <f t="shared" si="5"/>
        <v>0</v>
      </c>
    </row>
    <row r="64" spans="1:7" ht="13.5" thickBot="1" x14ac:dyDescent="0.25">
      <c r="A64" s="218" t="s">
        <v>1192</v>
      </c>
      <c r="B64" s="162" t="s">
        <v>96</v>
      </c>
      <c r="C64" s="209">
        <f>'20.1'!F19</f>
        <v>341345.69999999995</v>
      </c>
      <c r="D64" s="209">
        <v>0</v>
      </c>
      <c r="E64" s="209">
        <v>0</v>
      </c>
      <c r="F64" s="209">
        <v>0</v>
      </c>
      <c r="G64" s="209">
        <f t="shared" si="5"/>
        <v>341345.69999999995</v>
      </c>
    </row>
    <row r="65" spans="1:7" ht="13.5" thickBot="1" x14ac:dyDescent="0.25">
      <c r="A65" s="292">
        <v>16</v>
      </c>
      <c r="B65" s="306" t="s">
        <v>31</v>
      </c>
      <c r="C65" s="307">
        <f>C49+C50+C56+C60+C61+C62+C63+C64+C53</f>
        <v>37122931.230000004</v>
      </c>
      <c r="D65" s="307">
        <f>D49+D50+D56+D60+D61+D62+D63+D64+D53</f>
        <v>0</v>
      </c>
      <c r="E65" s="307">
        <f>E49+E50+E56+E60+E61+E62+E63+E64+E53</f>
        <v>0</v>
      </c>
      <c r="F65" s="307">
        <f>F49+F50+F56+F60+F61+F62+F63+F64+F53</f>
        <v>0</v>
      </c>
      <c r="G65" s="307">
        <f>G49+G50+G56+G60+G61+G62+G63+G64+G53</f>
        <v>37122931.230000004</v>
      </c>
    </row>
    <row r="66" spans="1:7" ht="13.5" thickBot="1" x14ac:dyDescent="0.25">
      <c r="A66" s="115"/>
    </row>
    <row r="67" spans="1:7" ht="13.5" thickBot="1" x14ac:dyDescent="0.25">
      <c r="A67" s="659" t="s">
        <v>65</v>
      </c>
      <c r="B67" s="660"/>
      <c r="C67" s="660"/>
      <c r="D67" s="660"/>
      <c r="E67" s="660"/>
      <c r="F67" s="660"/>
      <c r="G67" s="661"/>
    </row>
    <row r="68" spans="1:7" ht="39" thickBot="1" x14ac:dyDescent="0.25">
      <c r="A68" s="290" t="s">
        <v>1</v>
      </c>
      <c r="B68" s="291" t="s">
        <v>3</v>
      </c>
      <c r="C68" s="290" t="s">
        <v>606</v>
      </c>
      <c r="D68" s="291" t="s">
        <v>607</v>
      </c>
      <c r="E68" s="291" t="s">
        <v>608</v>
      </c>
      <c r="F68" s="291" t="s">
        <v>609</v>
      </c>
      <c r="G68" s="291" t="s">
        <v>151</v>
      </c>
    </row>
    <row r="69" spans="1:7" ht="13.5" thickBot="1" x14ac:dyDescent="0.25">
      <c r="A69" s="213">
        <v>1</v>
      </c>
      <c r="B69" s="289">
        <v>2</v>
      </c>
      <c r="C69" s="289">
        <v>3</v>
      </c>
      <c r="D69" s="289">
        <v>4</v>
      </c>
      <c r="E69" s="289">
        <v>5</v>
      </c>
      <c r="F69" s="289">
        <v>6</v>
      </c>
      <c r="G69" s="289">
        <v>7</v>
      </c>
    </row>
    <row r="70" spans="1:7" ht="51.75" hidden="1" thickBot="1" x14ac:dyDescent="0.25">
      <c r="A70" s="208">
        <f>A65+1</f>
        <v>17</v>
      </c>
      <c r="B70" s="162" t="s">
        <v>130</v>
      </c>
      <c r="C70" s="209">
        <f>SUM(C71:C72)</f>
        <v>0</v>
      </c>
      <c r="D70" s="209">
        <f>SUM(D71:D72)</f>
        <v>0</v>
      </c>
      <c r="E70" s="209">
        <f>SUM(E71:E72)</f>
        <v>0</v>
      </c>
      <c r="F70" s="209">
        <f>SUM(F71:F72)</f>
        <v>0</v>
      </c>
      <c r="G70" s="209">
        <f>SUM(G71:G72)</f>
        <v>0</v>
      </c>
    </row>
    <row r="71" spans="1:7" ht="77.25" hidden="1" thickBot="1" x14ac:dyDescent="0.25">
      <c r="A71" s="211">
        <f t="shared" ref="A71:A78" si="6">A70+1</f>
        <v>18</v>
      </c>
      <c r="B71" s="212" t="s">
        <v>99</v>
      </c>
      <c r="C71" s="111">
        <v>0</v>
      </c>
      <c r="D71" s="111">
        <v>0</v>
      </c>
      <c r="E71" s="111">
        <v>0</v>
      </c>
      <c r="F71" s="111">
        <v>0</v>
      </c>
      <c r="G71" s="111">
        <f>SUM(C71:E71)</f>
        <v>0</v>
      </c>
    </row>
    <row r="72" spans="1:7" ht="90" hidden="1" thickBot="1" x14ac:dyDescent="0.25">
      <c r="A72" s="76">
        <f t="shared" si="6"/>
        <v>19</v>
      </c>
      <c r="B72" s="78" t="s">
        <v>103</v>
      </c>
      <c r="C72" s="111">
        <v>0</v>
      </c>
      <c r="D72" s="111">
        <v>0</v>
      </c>
      <c r="E72" s="111">
        <v>0</v>
      </c>
      <c r="F72" s="111">
        <v>0</v>
      </c>
      <c r="G72" s="111">
        <f>SUM(C72:E72)</f>
        <v>0</v>
      </c>
    </row>
    <row r="73" spans="1:7" ht="51.75" thickBot="1" x14ac:dyDescent="0.25">
      <c r="A73" s="208">
        <f t="shared" si="6"/>
        <v>20</v>
      </c>
      <c r="B73" s="162" t="s">
        <v>105</v>
      </c>
      <c r="C73" s="209">
        <f>SUM(C74:C77)</f>
        <v>950266.90999999992</v>
      </c>
      <c r="D73" s="209">
        <f>SUM(D74:D77)</f>
        <v>0</v>
      </c>
      <c r="E73" s="209">
        <f>SUM(E74:E77)</f>
        <v>0</v>
      </c>
      <c r="F73" s="209">
        <f>SUM(F74:F77)</f>
        <v>0</v>
      </c>
      <c r="G73" s="209">
        <f>SUM(G74:G77)</f>
        <v>950266.90999999992</v>
      </c>
    </row>
    <row r="74" spans="1:7" ht="13.5" hidden="1" thickBot="1" x14ac:dyDescent="0.25">
      <c r="A74" s="76">
        <f t="shared" si="6"/>
        <v>21</v>
      </c>
      <c r="B74" s="78" t="s">
        <v>106</v>
      </c>
      <c r="C74" s="111">
        <v>0</v>
      </c>
      <c r="D74" s="111">
        <v>0</v>
      </c>
      <c r="E74" s="111">
        <v>0</v>
      </c>
      <c r="F74" s="111">
        <v>0</v>
      </c>
      <c r="G74" s="111">
        <f t="shared" ref="G74:G79" si="7">SUM(C74:E74)</f>
        <v>0</v>
      </c>
    </row>
    <row r="75" spans="1:7" ht="26.25" thickBot="1" x14ac:dyDescent="0.25">
      <c r="A75" s="76">
        <f t="shared" si="6"/>
        <v>22</v>
      </c>
      <c r="B75" s="78" t="s">
        <v>107</v>
      </c>
      <c r="C75" s="111">
        <f>'24.1'!D10</f>
        <v>0</v>
      </c>
      <c r="D75" s="111">
        <v>0</v>
      </c>
      <c r="E75" s="111">
        <v>0</v>
      </c>
      <c r="F75" s="111">
        <v>0</v>
      </c>
      <c r="G75" s="111">
        <f t="shared" si="7"/>
        <v>0</v>
      </c>
    </row>
    <row r="76" spans="1:7" ht="26.25" hidden="1" thickBot="1" x14ac:dyDescent="0.25">
      <c r="A76" s="76">
        <f t="shared" si="6"/>
        <v>23</v>
      </c>
      <c r="B76" s="78" t="s">
        <v>108</v>
      </c>
      <c r="C76" s="111">
        <v>0</v>
      </c>
      <c r="D76" s="111">
        <v>0</v>
      </c>
      <c r="E76" s="111">
        <v>0</v>
      </c>
      <c r="F76" s="111">
        <v>0</v>
      </c>
      <c r="G76" s="111">
        <f t="shared" si="7"/>
        <v>0</v>
      </c>
    </row>
    <row r="77" spans="1:7" ht="13.5" thickBot="1" x14ac:dyDescent="0.25">
      <c r="A77" s="211">
        <f t="shared" si="6"/>
        <v>24</v>
      </c>
      <c r="B77" s="212" t="s">
        <v>109</v>
      </c>
      <c r="C77" s="111">
        <f>'26'!D29</f>
        <v>950266.90999999992</v>
      </c>
      <c r="D77" s="111">
        <v>0</v>
      </c>
      <c r="E77" s="111">
        <v>0</v>
      </c>
      <c r="F77" s="111">
        <v>0</v>
      </c>
      <c r="G77" s="111">
        <f t="shared" si="7"/>
        <v>950266.90999999992</v>
      </c>
    </row>
    <row r="78" spans="1:7" ht="51.75" hidden="1" thickBot="1" x14ac:dyDescent="0.25">
      <c r="A78" s="76">
        <f t="shared" si="6"/>
        <v>25</v>
      </c>
      <c r="B78" s="78" t="s">
        <v>376</v>
      </c>
      <c r="C78" s="111">
        <v>0</v>
      </c>
      <c r="D78" s="111">
        <v>0</v>
      </c>
      <c r="E78" s="111">
        <v>0</v>
      </c>
      <c r="F78" s="111">
        <v>0</v>
      </c>
      <c r="G78" s="111">
        <f t="shared" si="7"/>
        <v>0</v>
      </c>
    </row>
    <row r="79" spans="1:7" ht="13.5" thickBot="1" x14ac:dyDescent="0.25">
      <c r="A79" s="217" t="s">
        <v>1193</v>
      </c>
      <c r="B79" s="78" t="s">
        <v>37</v>
      </c>
      <c r="C79" s="111">
        <f>'29'!D18</f>
        <v>1043616.3400000001</v>
      </c>
      <c r="D79" s="111">
        <v>0</v>
      </c>
      <c r="E79" s="111">
        <v>0</v>
      </c>
      <c r="F79" s="111">
        <v>0</v>
      </c>
      <c r="G79" s="111">
        <f t="shared" si="7"/>
        <v>1043616.3400000001</v>
      </c>
    </row>
    <row r="80" spans="1:7" ht="13.5" thickBot="1" x14ac:dyDescent="0.25">
      <c r="A80" s="370">
        <v>26</v>
      </c>
      <c r="B80" s="306" t="s">
        <v>69</v>
      </c>
      <c r="C80" s="307">
        <f>C70+C73+C78+C79</f>
        <v>1993883.25</v>
      </c>
      <c r="D80" s="307">
        <f>D70+D73+D78+D79</f>
        <v>0</v>
      </c>
      <c r="E80" s="307">
        <f>E70+E73+E78+E79</f>
        <v>0</v>
      </c>
      <c r="F80" s="307">
        <f>F70+F73+F78+F79</f>
        <v>0</v>
      </c>
      <c r="G80" s="307">
        <f>G70+G73+G78+G79</f>
        <v>1993883.25</v>
      </c>
    </row>
    <row r="81" spans="1:7" ht="13.5" thickBot="1" x14ac:dyDescent="0.25">
      <c r="A81" s="292">
        <f>A80+1</f>
        <v>27</v>
      </c>
      <c r="B81" s="306" t="s">
        <v>529</v>
      </c>
      <c r="C81" s="307">
        <f>C65-C80</f>
        <v>35129047.980000004</v>
      </c>
      <c r="D81" s="307">
        <f>D65-D80</f>
        <v>0</v>
      </c>
      <c r="E81" s="307">
        <f>E65-E80</f>
        <v>0</v>
      </c>
      <c r="F81" s="307">
        <f>F65-F80</f>
        <v>0</v>
      </c>
      <c r="G81" s="307">
        <f>G65-G80</f>
        <v>35129047.980000004</v>
      </c>
    </row>
  </sheetData>
  <mergeCells count="10">
    <mergeCell ref="A28:G28"/>
    <mergeCell ref="A44:G44"/>
    <mergeCell ref="A46:G46"/>
    <mergeCell ref="A67:G67"/>
    <mergeCell ref="A1:G1"/>
    <mergeCell ref="A2:G2"/>
    <mergeCell ref="A3:G3"/>
    <mergeCell ref="A4:G4"/>
    <mergeCell ref="A5:G5"/>
    <mergeCell ref="A7:G7"/>
  </mergeCells>
  <printOptions horizontalCentered="1"/>
  <pageMargins left="0" right="0" top="0.74803149606299213" bottom="0.74803149606299213" header="0.31496062992125984" footer="0.31496062992125984"/>
  <pageSetup paperSize="9" fitToHeight="46" orientation="portrait" horizontalDpi="0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3"/>
  <sheetViews>
    <sheetView topLeftCell="A7" zoomScaleNormal="100" workbookViewId="0">
      <selection activeCell="D19" sqref="D19"/>
    </sheetView>
  </sheetViews>
  <sheetFormatPr defaultRowHeight="12.75" x14ac:dyDescent="0.2"/>
  <cols>
    <col min="1" max="1" width="9.140625" style="60"/>
    <col min="2" max="2" width="27" style="60" customWidth="1"/>
    <col min="3" max="3" width="15" style="60" customWidth="1"/>
    <col min="4" max="4" width="14.85546875" style="60" customWidth="1"/>
    <col min="5" max="7" width="13.7109375" style="60" customWidth="1"/>
    <col min="8" max="16384" width="9.140625" style="60"/>
  </cols>
  <sheetData>
    <row r="1" spans="1:6" ht="15.75" x14ac:dyDescent="0.2">
      <c r="A1" s="558" t="s">
        <v>140</v>
      </c>
      <c r="B1" s="558"/>
      <c r="C1" s="558"/>
      <c r="D1" s="558"/>
      <c r="E1" s="558"/>
      <c r="F1" s="558"/>
    </row>
    <row r="2" spans="1:6" ht="15.75" x14ac:dyDescent="0.2">
      <c r="A2" s="559" t="s">
        <v>141</v>
      </c>
      <c r="B2" s="559"/>
      <c r="C2" s="559"/>
      <c r="D2" s="559"/>
      <c r="E2" s="559"/>
      <c r="F2" s="559"/>
    </row>
    <row r="3" spans="1:6" ht="15.75" x14ac:dyDescent="0.2">
      <c r="A3" s="559" t="str">
        <f>'52.15'!A3:G3</f>
        <v>по состоянию на 30.06.2025</v>
      </c>
      <c r="B3" s="559"/>
      <c r="C3" s="559"/>
      <c r="D3" s="559"/>
      <c r="E3" s="559"/>
      <c r="F3" s="559"/>
    </row>
    <row r="4" spans="1:6" x14ac:dyDescent="0.2">
      <c r="A4" s="618" t="s">
        <v>1020</v>
      </c>
      <c r="B4" s="618"/>
      <c r="C4" s="618"/>
      <c r="D4" s="618"/>
      <c r="E4" s="618"/>
      <c r="F4" s="618"/>
    </row>
    <row r="5" spans="1:6" ht="25.5" customHeight="1" x14ac:dyDescent="0.2">
      <c r="A5" s="606" t="s">
        <v>1088</v>
      </c>
      <c r="B5" s="606"/>
      <c r="C5" s="606"/>
      <c r="D5" s="606"/>
      <c r="E5" s="606"/>
      <c r="F5" s="606"/>
    </row>
    <row r="6" spans="1:6" ht="13.5" thickBot="1" x14ac:dyDescent="0.25">
      <c r="F6" s="74" t="s">
        <v>618</v>
      </c>
    </row>
    <row r="7" spans="1:6" ht="13.5" thickBot="1" x14ac:dyDescent="0.25">
      <c r="A7" s="665">
        <v>45838</v>
      </c>
      <c r="B7" s="660"/>
      <c r="C7" s="660"/>
      <c r="D7" s="660"/>
      <c r="E7" s="660"/>
      <c r="F7" s="661"/>
    </row>
    <row r="8" spans="1:6" ht="64.5" thickBot="1" x14ac:dyDescent="0.25">
      <c r="A8" s="287" t="s">
        <v>1</v>
      </c>
      <c r="B8" s="288" t="s">
        <v>610</v>
      </c>
      <c r="C8" s="287" t="s">
        <v>611</v>
      </c>
      <c r="D8" s="288" t="s">
        <v>612</v>
      </c>
      <c r="E8" s="288" t="s">
        <v>613</v>
      </c>
      <c r="F8" s="288" t="s">
        <v>614</v>
      </c>
    </row>
    <row r="9" spans="1:6" ht="13.5" thickBot="1" x14ac:dyDescent="0.25">
      <c r="A9" s="213">
        <v>1</v>
      </c>
      <c r="B9" s="289">
        <v>2</v>
      </c>
      <c r="C9" s="289">
        <v>3</v>
      </c>
      <c r="D9" s="289">
        <v>4</v>
      </c>
      <c r="E9" s="289">
        <v>5</v>
      </c>
      <c r="F9" s="289">
        <v>6</v>
      </c>
    </row>
    <row r="10" spans="1:6" ht="13.5" thickBot="1" x14ac:dyDescent="0.25">
      <c r="A10" s="211">
        <v>1</v>
      </c>
      <c r="B10" s="212" t="s">
        <v>615</v>
      </c>
      <c r="C10" s="219">
        <v>100</v>
      </c>
      <c r="D10" s="219">
        <v>100</v>
      </c>
      <c r="E10" s="111">
        <v>546202.19800547964</v>
      </c>
      <c r="F10" s="111">
        <v>436961.75840438373</v>
      </c>
    </row>
    <row r="11" spans="1:6" ht="13.5" thickBot="1" x14ac:dyDescent="0.25">
      <c r="A11" s="211">
        <f>A10+1</f>
        <v>2</v>
      </c>
      <c r="B11" s="212" t="s">
        <v>616</v>
      </c>
      <c r="C11" s="219">
        <v>0</v>
      </c>
      <c r="D11" s="219">
        <v>0</v>
      </c>
      <c r="E11" s="111">
        <v>0</v>
      </c>
      <c r="F11" s="111">
        <v>0</v>
      </c>
    </row>
    <row r="12" spans="1:6" ht="13.5" thickBot="1" x14ac:dyDescent="0.25">
      <c r="A12" s="211">
        <f>A11+1</f>
        <v>3</v>
      </c>
      <c r="B12" s="212" t="s">
        <v>617</v>
      </c>
      <c r="C12" s="219">
        <v>0</v>
      </c>
      <c r="D12" s="219">
        <v>0</v>
      </c>
      <c r="E12" s="111">
        <v>0</v>
      </c>
      <c r="F12" s="111">
        <v>0</v>
      </c>
    </row>
    <row r="15" spans="1:6" ht="25.5" customHeight="1" x14ac:dyDescent="0.2">
      <c r="A15" s="606" t="s">
        <v>1089</v>
      </c>
      <c r="B15" s="606"/>
      <c r="C15" s="606"/>
      <c r="D15" s="606"/>
      <c r="E15" s="606"/>
      <c r="F15" s="606"/>
    </row>
    <row r="16" spans="1:6" x14ac:dyDescent="0.2">
      <c r="F16" s="74" t="s">
        <v>618</v>
      </c>
    </row>
    <row r="17" spans="1:6" ht="13.5" thickBot="1" x14ac:dyDescent="0.25"/>
    <row r="18" spans="1:6" ht="13.5" thickBot="1" x14ac:dyDescent="0.25">
      <c r="A18" s="665">
        <v>45657</v>
      </c>
      <c r="B18" s="660"/>
      <c r="C18" s="660"/>
      <c r="D18" s="660"/>
      <c r="E18" s="660"/>
      <c r="F18" s="661"/>
    </row>
    <row r="19" spans="1:6" ht="64.5" thickBot="1" x14ac:dyDescent="0.25">
      <c r="A19" s="287" t="s">
        <v>1</v>
      </c>
      <c r="B19" s="288" t="s">
        <v>610</v>
      </c>
      <c r="C19" s="287" t="s">
        <v>611</v>
      </c>
      <c r="D19" s="288" t="s">
        <v>612</v>
      </c>
      <c r="E19" s="288" t="s">
        <v>613</v>
      </c>
      <c r="F19" s="288" t="s">
        <v>614</v>
      </c>
    </row>
    <row r="20" spans="1:6" ht="13.5" thickBot="1" x14ac:dyDescent="0.25">
      <c r="A20" s="213">
        <v>1</v>
      </c>
      <c r="B20" s="289">
        <v>2</v>
      </c>
      <c r="C20" s="289">
        <v>3</v>
      </c>
      <c r="D20" s="289">
        <v>4</v>
      </c>
      <c r="E20" s="289">
        <v>5</v>
      </c>
      <c r="F20" s="289">
        <v>6</v>
      </c>
    </row>
    <row r="21" spans="1:6" ht="13.5" thickBot="1" x14ac:dyDescent="0.25">
      <c r="A21" s="211">
        <v>1</v>
      </c>
      <c r="B21" s="212" t="s">
        <v>615</v>
      </c>
      <c r="C21" s="219">
        <v>100</v>
      </c>
      <c r="D21" s="219">
        <v>100</v>
      </c>
      <c r="E21" s="111">
        <v>248113.02</v>
      </c>
      <c r="F21" s="111">
        <v>198490.42</v>
      </c>
    </row>
    <row r="22" spans="1:6" ht="13.5" thickBot="1" x14ac:dyDescent="0.25">
      <c r="A22" s="211">
        <f>A21+1</f>
        <v>2</v>
      </c>
      <c r="B22" s="212" t="s">
        <v>616</v>
      </c>
      <c r="C22" s="219">
        <v>0</v>
      </c>
      <c r="D22" s="219">
        <v>0</v>
      </c>
      <c r="E22" s="111">
        <v>0</v>
      </c>
      <c r="F22" s="111">
        <v>0</v>
      </c>
    </row>
    <row r="23" spans="1:6" ht="13.5" thickBot="1" x14ac:dyDescent="0.25">
      <c r="A23" s="211">
        <f>A22+1</f>
        <v>3</v>
      </c>
      <c r="B23" s="212" t="s">
        <v>617</v>
      </c>
      <c r="C23" s="219">
        <v>0</v>
      </c>
      <c r="D23" s="219">
        <v>0</v>
      </c>
      <c r="E23" s="111">
        <v>0</v>
      </c>
      <c r="F23" s="111">
        <v>0</v>
      </c>
    </row>
  </sheetData>
  <mergeCells count="8">
    <mergeCell ref="A15:F15"/>
    <mergeCell ref="A18:F1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0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49"/>
  <sheetViews>
    <sheetView topLeftCell="A20" zoomScaleNormal="100" workbookViewId="0">
      <selection activeCell="D156" sqref="D156"/>
    </sheetView>
  </sheetViews>
  <sheetFormatPr defaultColWidth="8.140625" defaultRowHeight="11.45" customHeight="1" x14ac:dyDescent="0.2"/>
  <cols>
    <col min="1" max="1" width="8.140625" style="220" customWidth="1"/>
    <col min="2" max="2" width="43.5703125" style="220" customWidth="1"/>
    <col min="3" max="3" width="15.140625" style="220" customWidth="1"/>
    <col min="4" max="4" width="14.7109375" style="220" customWidth="1"/>
    <col min="5" max="6" width="14.28515625" style="220" customWidth="1"/>
    <col min="7" max="7" width="13.140625" style="220" customWidth="1"/>
    <col min="8" max="16384" width="8.140625" style="221"/>
  </cols>
  <sheetData>
    <row r="1" spans="1:7" s="60" customFormat="1" ht="15.75" x14ac:dyDescent="0.2">
      <c r="A1" s="558" t="s">
        <v>140</v>
      </c>
      <c r="B1" s="558"/>
      <c r="C1" s="558"/>
      <c r="D1" s="558"/>
      <c r="E1" s="558"/>
      <c r="F1" s="558"/>
      <c r="G1" s="558"/>
    </row>
    <row r="2" spans="1:7" s="60" customFormat="1" ht="15.75" x14ac:dyDescent="0.2">
      <c r="A2" s="559" t="s">
        <v>141</v>
      </c>
      <c r="B2" s="559"/>
      <c r="C2" s="559"/>
      <c r="D2" s="559"/>
      <c r="E2" s="559"/>
      <c r="F2" s="559"/>
      <c r="G2" s="559"/>
    </row>
    <row r="3" spans="1:7" s="60" customFormat="1" ht="15.75" x14ac:dyDescent="0.2">
      <c r="A3" s="559" t="str">
        <f>'52.16'!A3:F3</f>
        <v>по состоянию на 30.06.2025</v>
      </c>
      <c r="B3" s="559"/>
      <c r="C3" s="559"/>
      <c r="D3" s="559"/>
      <c r="E3" s="559"/>
      <c r="F3" s="559"/>
      <c r="G3" s="559"/>
    </row>
    <row r="4" spans="1:7" s="60" customFormat="1" ht="12.75" x14ac:dyDescent="0.2">
      <c r="A4" s="618" t="s">
        <v>659</v>
      </c>
      <c r="B4" s="618"/>
      <c r="C4" s="618"/>
      <c r="D4" s="618"/>
      <c r="E4" s="618"/>
      <c r="F4" s="618"/>
      <c r="G4" s="618"/>
    </row>
    <row r="5" spans="1:7" s="60" customFormat="1" ht="25.5" customHeight="1" x14ac:dyDescent="0.2">
      <c r="A5" s="606" t="s">
        <v>1091</v>
      </c>
      <c r="B5" s="606"/>
      <c r="C5" s="606"/>
      <c r="D5" s="606"/>
      <c r="E5" s="606"/>
      <c r="F5" s="606"/>
      <c r="G5" s="606"/>
    </row>
    <row r="6" spans="1:7" ht="18" customHeight="1" x14ac:dyDescent="0.25">
      <c r="G6" s="30" t="s">
        <v>631</v>
      </c>
    </row>
    <row r="7" spans="1:7" ht="27" customHeight="1" x14ac:dyDescent="0.2">
      <c r="A7" s="667" t="s">
        <v>632</v>
      </c>
      <c r="B7" s="667" t="s">
        <v>633</v>
      </c>
      <c r="C7" s="666" t="s">
        <v>954</v>
      </c>
      <c r="D7" s="666"/>
      <c r="E7" s="666"/>
      <c r="F7" s="667" t="s">
        <v>637</v>
      </c>
      <c r="G7" s="667" t="s">
        <v>145</v>
      </c>
    </row>
    <row r="8" spans="1:7" s="222" customFormat="1" ht="89.25" x14ac:dyDescent="0.2">
      <c r="A8" s="667"/>
      <c r="B8" s="667"/>
      <c r="C8" s="346" t="s">
        <v>634</v>
      </c>
      <c r="D8" s="346" t="s">
        <v>635</v>
      </c>
      <c r="E8" s="346" t="s">
        <v>636</v>
      </c>
      <c r="F8" s="667"/>
      <c r="G8" s="667"/>
    </row>
    <row r="9" spans="1:7" s="222" customFormat="1" ht="11.1" customHeight="1" x14ac:dyDescent="0.2">
      <c r="A9" s="347" t="s">
        <v>4</v>
      </c>
      <c r="B9" s="347" t="s">
        <v>5</v>
      </c>
      <c r="C9" s="347" t="s">
        <v>6</v>
      </c>
      <c r="D9" s="347" t="s">
        <v>7</v>
      </c>
      <c r="E9" s="347" t="s">
        <v>17</v>
      </c>
      <c r="F9" s="347" t="s">
        <v>8</v>
      </c>
      <c r="G9" s="347" t="s">
        <v>9</v>
      </c>
    </row>
    <row r="10" spans="1:7" s="226" customFormat="1" ht="25.5" x14ac:dyDescent="0.2">
      <c r="A10" s="223">
        <v>1</v>
      </c>
      <c r="B10" s="224" t="s">
        <v>638</v>
      </c>
      <c r="C10" s="225">
        <f>C11+C17+C45+C46+C47</f>
        <v>703280.43</v>
      </c>
      <c r="D10" s="225">
        <f>D11+D17+D45+D46+D47</f>
        <v>29362110.68</v>
      </c>
      <c r="E10" s="225">
        <f>E11+E17+E45+E46+E47</f>
        <v>6935467.8099999996</v>
      </c>
      <c r="F10" s="225">
        <f>F11+F17+F45+F46+F47</f>
        <v>37000858.920000002</v>
      </c>
      <c r="G10" s="225">
        <f>G11+G17+G45+G46+G47</f>
        <v>32095193.919999998</v>
      </c>
    </row>
    <row r="11" spans="1:7" s="226" customFormat="1" ht="12.75" x14ac:dyDescent="0.2">
      <c r="A11" s="227">
        <v>2</v>
      </c>
      <c r="B11" s="228" t="s">
        <v>639</v>
      </c>
      <c r="C11" s="229">
        <f>SUM(C12:C16)</f>
        <v>703280.43</v>
      </c>
      <c r="D11" s="229">
        <f>SUM(D12:D16)</f>
        <v>0</v>
      </c>
      <c r="E11" s="229">
        <f>SUM(E12:E16)</f>
        <v>0</v>
      </c>
      <c r="F11" s="229">
        <f>SUM(C11:E11)</f>
        <v>703280.43</v>
      </c>
      <c r="G11" s="229">
        <f>SUM(G12:G16)</f>
        <v>696247.43</v>
      </c>
    </row>
    <row r="12" spans="1:7" s="226" customFormat="1" ht="12.75" hidden="1" x14ac:dyDescent="0.2">
      <c r="A12" s="230">
        <v>3</v>
      </c>
      <c r="B12" s="231" t="s">
        <v>640</v>
      </c>
      <c r="C12" s="232">
        <v>0</v>
      </c>
      <c r="D12" s="232">
        <v>0</v>
      </c>
      <c r="E12" s="232">
        <v>0</v>
      </c>
      <c r="F12" s="232">
        <v>0</v>
      </c>
      <c r="G12" s="232">
        <v>0</v>
      </c>
    </row>
    <row r="13" spans="1:7" s="226" customFormat="1" ht="12.75" hidden="1" x14ac:dyDescent="0.2">
      <c r="A13" s="230">
        <v>4</v>
      </c>
      <c r="B13" s="231" t="s">
        <v>641</v>
      </c>
      <c r="C13" s="232">
        <v>0</v>
      </c>
      <c r="D13" s="232">
        <v>0</v>
      </c>
      <c r="E13" s="232">
        <v>0</v>
      </c>
      <c r="F13" s="232">
        <v>0</v>
      </c>
      <c r="G13" s="232">
        <v>0</v>
      </c>
    </row>
    <row r="14" spans="1:7" s="226" customFormat="1" ht="12.75" x14ac:dyDescent="0.2">
      <c r="A14" s="230">
        <v>5</v>
      </c>
      <c r="B14" s="231" t="s">
        <v>500</v>
      </c>
      <c r="C14" s="233">
        <f>'5.1'!C11</f>
        <v>703280.43</v>
      </c>
      <c r="D14" s="233">
        <v>0</v>
      </c>
      <c r="E14" s="233">
        <v>0</v>
      </c>
      <c r="F14" s="233">
        <f>SUM(C14:E14)</f>
        <v>703280.43</v>
      </c>
      <c r="G14" s="233">
        <f>'5.1'!E11</f>
        <v>696247.43</v>
      </c>
    </row>
    <row r="15" spans="1:7" s="226" customFormat="1" ht="25.5" hidden="1" x14ac:dyDescent="0.2">
      <c r="A15" s="230">
        <v>6</v>
      </c>
      <c r="B15" s="231" t="s">
        <v>501</v>
      </c>
      <c r="C15" s="233">
        <v>0</v>
      </c>
      <c r="D15" s="233">
        <v>0</v>
      </c>
      <c r="E15" s="233">
        <v>0</v>
      </c>
      <c r="F15" s="233">
        <v>0</v>
      </c>
      <c r="G15" s="233">
        <v>0</v>
      </c>
    </row>
    <row r="16" spans="1:7" s="226" customFormat="1" ht="12.75" hidden="1" x14ac:dyDescent="0.2">
      <c r="A16" s="230">
        <v>7</v>
      </c>
      <c r="B16" s="231" t="s">
        <v>502</v>
      </c>
      <c r="C16" s="232">
        <v>0</v>
      </c>
      <c r="D16" s="232">
        <v>0</v>
      </c>
      <c r="E16" s="232">
        <v>0</v>
      </c>
      <c r="F16" s="232">
        <v>0</v>
      </c>
      <c r="G16" s="232">
        <v>0</v>
      </c>
    </row>
    <row r="17" spans="1:7" s="226" customFormat="1" ht="25.5" x14ac:dyDescent="0.2">
      <c r="A17" s="227">
        <v>8</v>
      </c>
      <c r="B17" s="228" t="s">
        <v>642</v>
      </c>
      <c r="C17" s="229">
        <f>C18+C30+C38</f>
        <v>0</v>
      </c>
      <c r="D17" s="229">
        <f>D18+D30+D38</f>
        <v>29362110.68</v>
      </c>
      <c r="E17" s="229">
        <f>E18+E30+E38</f>
        <v>6935467.8099999996</v>
      </c>
      <c r="F17" s="229">
        <f>F18+F30+F38</f>
        <v>36297578.490000002</v>
      </c>
      <c r="G17" s="229">
        <f>G18+G30+G38</f>
        <v>31398946.489999998</v>
      </c>
    </row>
    <row r="18" spans="1:7" s="226" customFormat="1" ht="25.5" x14ac:dyDescent="0.2">
      <c r="A18" s="234">
        <v>9</v>
      </c>
      <c r="B18" s="235" t="s">
        <v>643</v>
      </c>
      <c r="C18" s="236">
        <f>SUM(C19:C29)</f>
        <v>0</v>
      </c>
      <c r="D18" s="236">
        <f>SUM(D19:D29)</f>
        <v>29362110.68</v>
      </c>
      <c r="E18" s="236">
        <f>SUM(E19:E29)</f>
        <v>0</v>
      </c>
      <c r="F18" s="236">
        <f>SUM(F19:F29)</f>
        <v>29362110.68</v>
      </c>
      <c r="G18" s="236">
        <f>SUM(G19:G29)</f>
        <v>29068489.68</v>
      </c>
    </row>
    <row r="19" spans="1:7" s="226" customFormat="1" ht="38.25" hidden="1" x14ac:dyDescent="0.2">
      <c r="A19" s="230">
        <v>10</v>
      </c>
      <c r="B19" s="231" t="s">
        <v>467</v>
      </c>
      <c r="C19" s="232">
        <v>0</v>
      </c>
      <c r="D19" s="232">
        <v>0</v>
      </c>
      <c r="E19" s="232">
        <v>0</v>
      </c>
      <c r="F19" s="232">
        <v>0</v>
      </c>
      <c r="G19" s="232">
        <v>0</v>
      </c>
    </row>
    <row r="20" spans="1:7" s="226" customFormat="1" ht="38.25" x14ac:dyDescent="0.2">
      <c r="A20" s="230">
        <v>11</v>
      </c>
      <c r="B20" s="231" t="s">
        <v>468</v>
      </c>
      <c r="C20" s="232">
        <v>0</v>
      </c>
      <c r="D20" s="233">
        <f>'10.1'!C10</f>
        <v>29362110.68</v>
      </c>
      <c r="E20" s="233">
        <v>0</v>
      </c>
      <c r="F20" s="233">
        <f>SUM(C20:E20)</f>
        <v>29362110.68</v>
      </c>
      <c r="G20" s="233">
        <f>'10.1'!E10</f>
        <v>29068489.68</v>
      </c>
    </row>
    <row r="21" spans="1:7" s="226" customFormat="1" ht="38.25" hidden="1" x14ac:dyDescent="0.2">
      <c r="A21" s="230">
        <v>12</v>
      </c>
      <c r="B21" s="231" t="s">
        <v>469</v>
      </c>
      <c r="C21" s="232">
        <v>0</v>
      </c>
      <c r="D21" s="232">
        <v>0</v>
      </c>
      <c r="E21" s="232">
        <v>0</v>
      </c>
      <c r="F21" s="232">
        <v>0</v>
      </c>
      <c r="G21" s="232">
        <v>0</v>
      </c>
    </row>
    <row r="22" spans="1:7" s="226" customFormat="1" ht="38.25" hidden="1" x14ac:dyDescent="0.2">
      <c r="A22" s="230">
        <v>13</v>
      </c>
      <c r="B22" s="231" t="s">
        <v>470</v>
      </c>
      <c r="C22" s="232">
        <v>0</v>
      </c>
      <c r="D22" s="232">
        <v>0</v>
      </c>
      <c r="E22" s="232">
        <v>0</v>
      </c>
      <c r="F22" s="232">
        <v>0</v>
      </c>
      <c r="G22" s="232">
        <v>0</v>
      </c>
    </row>
    <row r="23" spans="1:7" s="226" customFormat="1" ht="38.25" hidden="1" x14ac:dyDescent="0.2">
      <c r="A23" s="230">
        <v>14</v>
      </c>
      <c r="B23" s="231" t="s">
        <v>471</v>
      </c>
      <c r="C23" s="232">
        <v>0</v>
      </c>
      <c r="D23" s="232">
        <v>0</v>
      </c>
      <c r="E23" s="232">
        <v>0</v>
      </c>
      <c r="F23" s="232">
        <v>0</v>
      </c>
      <c r="G23" s="232">
        <v>0</v>
      </c>
    </row>
    <row r="24" spans="1:7" s="226" customFormat="1" ht="38.25" hidden="1" x14ac:dyDescent="0.2">
      <c r="A24" s="230">
        <v>15</v>
      </c>
      <c r="B24" s="231" t="s">
        <v>472</v>
      </c>
      <c r="C24" s="232">
        <v>0</v>
      </c>
      <c r="D24" s="232">
        <v>0</v>
      </c>
      <c r="E24" s="232">
        <v>0</v>
      </c>
      <c r="F24" s="232">
        <v>0</v>
      </c>
      <c r="G24" s="232">
        <v>0</v>
      </c>
    </row>
    <row r="25" spans="1:7" s="226" customFormat="1" ht="51" hidden="1" x14ac:dyDescent="0.2">
      <c r="A25" s="230">
        <v>16</v>
      </c>
      <c r="B25" s="231" t="s">
        <v>473</v>
      </c>
      <c r="C25" s="232">
        <v>0</v>
      </c>
      <c r="D25" s="232">
        <v>0</v>
      </c>
      <c r="E25" s="232">
        <v>0</v>
      </c>
      <c r="F25" s="232">
        <v>0</v>
      </c>
      <c r="G25" s="232">
        <v>0</v>
      </c>
    </row>
    <row r="26" spans="1:7" s="226" customFormat="1" ht="38.25" hidden="1" x14ac:dyDescent="0.2">
      <c r="A26" s="230">
        <v>17</v>
      </c>
      <c r="B26" s="231" t="s">
        <v>474</v>
      </c>
      <c r="C26" s="232">
        <v>0</v>
      </c>
      <c r="D26" s="232">
        <v>0</v>
      </c>
      <c r="E26" s="232">
        <v>0</v>
      </c>
      <c r="F26" s="232">
        <v>0</v>
      </c>
      <c r="G26" s="232">
        <v>0</v>
      </c>
    </row>
    <row r="27" spans="1:7" s="226" customFormat="1" ht="25.5" hidden="1" x14ac:dyDescent="0.2">
      <c r="A27" s="230">
        <v>18</v>
      </c>
      <c r="B27" s="231" t="s">
        <v>475</v>
      </c>
      <c r="C27" s="232">
        <v>0</v>
      </c>
      <c r="D27" s="232">
        <v>0</v>
      </c>
      <c r="E27" s="232">
        <v>0</v>
      </c>
      <c r="F27" s="232">
        <v>0</v>
      </c>
      <c r="G27" s="232">
        <v>0</v>
      </c>
    </row>
    <row r="28" spans="1:7" s="226" customFormat="1" ht="38.25" hidden="1" x14ac:dyDescent="0.2">
      <c r="A28" s="230">
        <v>19</v>
      </c>
      <c r="B28" s="231" t="s">
        <v>476</v>
      </c>
      <c r="C28" s="232">
        <v>0</v>
      </c>
      <c r="D28" s="232">
        <v>0</v>
      </c>
      <c r="E28" s="232">
        <v>0</v>
      </c>
      <c r="F28" s="232">
        <v>0</v>
      </c>
      <c r="G28" s="232">
        <v>0</v>
      </c>
    </row>
    <row r="29" spans="1:7" s="226" customFormat="1" ht="12.75" hidden="1" x14ac:dyDescent="0.2">
      <c r="A29" s="230">
        <v>20</v>
      </c>
      <c r="B29" s="231" t="s">
        <v>644</v>
      </c>
      <c r="C29" s="232">
        <v>0</v>
      </c>
      <c r="D29" s="232">
        <v>0</v>
      </c>
      <c r="E29" s="232">
        <v>0</v>
      </c>
      <c r="F29" s="232">
        <v>0</v>
      </c>
      <c r="G29" s="232">
        <v>0</v>
      </c>
    </row>
    <row r="30" spans="1:7" s="226" customFormat="1" ht="25.5" hidden="1" x14ac:dyDescent="0.2">
      <c r="A30" s="234">
        <v>21</v>
      </c>
      <c r="B30" s="235" t="s">
        <v>645</v>
      </c>
      <c r="C30" s="236">
        <f>SUM(C31:C37)</f>
        <v>0</v>
      </c>
      <c r="D30" s="236">
        <f>SUM(D31:D37)</f>
        <v>0</v>
      </c>
      <c r="E30" s="236">
        <f>SUM(E31:E37)</f>
        <v>0</v>
      </c>
      <c r="F30" s="236">
        <f>SUM(F31:F37)</f>
        <v>0</v>
      </c>
      <c r="G30" s="236">
        <f>SUM(G31:G37)</f>
        <v>0</v>
      </c>
    </row>
    <row r="31" spans="1:7" s="226" customFormat="1" ht="12.75" hidden="1" x14ac:dyDescent="0.2">
      <c r="A31" s="230">
        <v>22</v>
      </c>
      <c r="B31" s="231" t="s">
        <v>482</v>
      </c>
      <c r="C31" s="232">
        <v>0</v>
      </c>
      <c r="D31" s="232">
        <v>0</v>
      </c>
      <c r="E31" s="232">
        <v>0</v>
      </c>
      <c r="F31" s="232">
        <v>0</v>
      </c>
      <c r="G31" s="232">
        <v>0</v>
      </c>
    </row>
    <row r="32" spans="1:7" s="226" customFormat="1" ht="38.25" hidden="1" x14ac:dyDescent="0.2">
      <c r="A32" s="230">
        <v>23</v>
      </c>
      <c r="B32" s="231" t="s">
        <v>483</v>
      </c>
      <c r="C32" s="232">
        <v>0</v>
      </c>
      <c r="D32" s="232">
        <v>0</v>
      </c>
      <c r="E32" s="232">
        <v>0</v>
      </c>
      <c r="F32" s="232">
        <v>0</v>
      </c>
      <c r="G32" s="232">
        <v>0</v>
      </c>
    </row>
    <row r="33" spans="1:7" s="226" customFormat="1" ht="12.75" hidden="1" x14ac:dyDescent="0.2">
      <c r="A33" s="230">
        <v>24</v>
      </c>
      <c r="B33" s="231" t="s">
        <v>484</v>
      </c>
      <c r="C33" s="232">
        <v>0</v>
      </c>
      <c r="D33" s="232">
        <v>0</v>
      </c>
      <c r="E33" s="232">
        <v>0</v>
      </c>
      <c r="F33" s="232">
        <v>0</v>
      </c>
      <c r="G33" s="232">
        <v>0</v>
      </c>
    </row>
    <row r="34" spans="1:7" s="226" customFormat="1" ht="38.25" hidden="1" x14ac:dyDescent="0.2">
      <c r="A34" s="230">
        <v>25</v>
      </c>
      <c r="B34" s="231" t="s">
        <v>485</v>
      </c>
      <c r="C34" s="232">
        <v>0</v>
      </c>
      <c r="D34" s="232">
        <v>0</v>
      </c>
      <c r="E34" s="232">
        <v>0</v>
      </c>
      <c r="F34" s="232">
        <v>0</v>
      </c>
      <c r="G34" s="232">
        <v>0</v>
      </c>
    </row>
    <row r="35" spans="1:7" s="226" customFormat="1" ht="51" hidden="1" x14ac:dyDescent="0.2">
      <c r="A35" s="230">
        <v>26</v>
      </c>
      <c r="B35" s="231" t="s">
        <v>486</v>
      </c>
      <c r="C35" s="232">
        <v>0</v>
      </c>
      <c r="D35" s="232">
        <v>0</v>
      </c>
      <c r="E35" s="232">
        <v>0</v>
      </c>
      <c r="F35" s="232">
        <v>0</v>
      </c>
      <c r="G35" s="232">
        <v>0</v>
      </c>
    </row>
    <row r="36" spans="1:7" s="226" customFormat="1" ht="25.5" hidden="1" x14ac:dyDescent="0.2">
      <c r="A36" s="230">
        <v>27</v>
      </c>
      <c r="B36" s="237" t="s">
        <v>487</v>
      </c>
      <c r="C36" s="232">
        <v>0</v>
      </c>
      <c r="D36" s="232">
        <v>0</v>
      </c>
      <c r="E36" s="232">
        <v>0</v>
      </c>
      <c r="F36" s="232">
        <v>0</v>
      </c>
      <c r="G36" s="232">
        <v>0</v>
      </c>
    </row>
    <row r="37" spans="1:7" s="226" customFormat="1" ht="25.5" hidden="1" x14ac:dyDescent="0.2">
      <c r="A37" s="230">
        <v>28</v>
      </c>
      <c r="B37" s="231" t="s">
        <v>488</v>
      </c>
      <c r="C37" s="232">
        <v>0</v>
      </c>
      <c r="D37" s="232">
        <v>0</v>
      </c>
      <c r="E37" s="232">
        <v>0</v>
      </c>
      <c r="F37" s="232">
        <v>0</v>
      </c>
      <c r="G37" s="232">
        <v>0</v>
      </c>
    </row>
    <row r="38" spans="1:7" s="226" customFormat="1" ht="12.75" x14ac:dyDescent="0.2">
      <c r="A38" s="234">
        <v>29</v>
      </c>
      <c r="B38" s="235" t="s">
        <v>646</v>
      </c>
      <c r="C38" s="236">
        <f>SUM(C39:C44)</f>
        <v>0</v>
      </c>
      <c r="D38" s="236">
        <f>SUM(D39:D44)</f>
        <v>0</v>
      </c>
      <c r="E38" s="236">
        <f>SUM(E39:E44)</f>
        <v>6935467.8099999996</v>
      </c>
      <c r="F38" s="236">
        <f>SUM(F39:F44)</f>
        <v>6935467.8099999996</v>
      </c>
      <c r="G38" s="236">
        <f>SUM(G39:G44)</f>
        <v>2330456.8099999996</v>
      </c>
    </row>
    <row r="39" spans="1:7" s="226" customFormat="1" ht="25.5" hidden="1" x14ac:dyDescent="0.2">
      <c r="A39" s="230">
        <v>30</v>
      </c>
      <c r="B39" s="231" t="s">
        <v>647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</row>
    <row r="40" spans="1:7" s="226" customFormat="1" ht="12.75" x14ac:dyDescent="0.2">
      <c r="A40" s="230">
        <v>31</v>
      </c>
      <c r="B40" s="231" t="s">
        <v>490</v>
      </c>
      <c r="C40" s="232">
        <v>0</v>
      </c>
      <c r="D40" s="232">
        <v>0</v>
      </c>
      <c r="E40" s="233">
        <f>'12.1'!C11</f>
        <v>6935467.8099999996</v>
      </c>
      <c r="F40" s="233">
        <f>SUM(C40:E40)</f>
        <v>6935467.8099999996</v>
      </c>
      <c r="G40" s="233">
        <f>'12.1'!E11</f>
        <v>2330456.8099999996</v>
      </c>
    </row>
    <row r="41" spans="1:7" s="226" customFormat="1" ht="12.75" hidden="1" x14ac:dyDescent="0.2">
      <c r="A41" s="230">
        <v>32</v>
      </c>
      <c r="B41" s="231" t="s">
        <v>491</v>
      </c>
      <c r="C41" s="232">
        <v>0</v>
      </c>
      <c r="D41" s="232">
        <v>0</v>
      </c>
      <c r="E41" s="233">
        <v>0</v>
      </c>
      <c r="F41" s="233">
        <v>0</v>
      </c>
      <c r="G41" s="233">
        <v>0</v>
      </c>
    </row>
    <row r="42" spans="1:7" s="226" customFormat="1" ht="38.25" hidden="1" x14ac:dyDescent="0.2">
      <c r="A42" s="230">
        <v>33</v>
      </c>
      <c r="B42" s="231" t="s">
        <v>492</v>
      </c>
      <c r="C42" s="232">
        <v>0</v>
      </c>
      <c r="D42" s="232">
        <v>0</v>
      </c>
      <c r="E42" s="233">
        <v>0</v>
      </c>
      <c r="F42" s="233">
        <v>0</v>
      </c>
      <c r="G42" s="233">
        <v>0</v>
      </c>
    </row>
    <row r="43" spans="1:7" s="226" customFormat="1" ht="12.75" hidden="1" x14ac:dyDescent="0.2">
      <c r="A43" s="230">
        <v>34</v>
      </c>
      <c r="B43" s="231" t="s">
        <v>493</v>
      </c>
      <c r="C43" s="232">
        <v>0</v>
      </c>
      <c r="D43" s="232">
        <v>0</v>
      </c>
      <c r="E43" s="233">
        <v>0</v>
      </c>
      <c r="F43" s="233">
        <v>0</v>
      </c>
      <c r="G43" s="233">
        <v>0</v>
      </c>
    </row>
    <row r="44" spans="1:7" s="226" customFormat="1" ht="12.75" hidden="1" x14ac:dyDescent="0.2">
      <c r="A44" s="230">
        <v>35</v>
      </c>
      <c r="B44" s="231" t="s">
        <v>494</v>
      </c>
      <c r="C44" s="232">
        <v>0</v>
      </c>
      <c r="D44" s="232">
        <v>0</v>
      </c>
      <c r="E44" s="233">
        <f>'12.1'!C15</f>
        <v>0</v>
      </c>
      <c r="F44" s="233">
        <f>SUM(C44:E44)</f>
        <v>0</v>
      </c>
      <c r="G44" s="233">
        <f>E44</f>
        <v>0</v>
      </c>
    </row>
    <row r="45" spans="1:7" s="226" customFormat="1" ht="12.75" hidden="1" x14ac:dyDescent="0.2">
      <c r="A45" s="227">
        <v>36</v>
      </c>
      <c r="B45" s="228" t="s">
        <v>648</v>
      </c>
      <c r="C45" s="229">
        <v>0</v>
      </c>
      <c r="D45" s="229">
        <v>0</v>
      </c>
      <c r="E45" s="229">
        <v>0</v>
      </c>
      <c r="F45" s="229">
        <v>0</v>
      </c>
      <c r="G45" s="229">
        <v>0</v>
      </c>
    </row>
    <row r="46" spans="1:7" s="226" customFormat="1" ht="25.5" hidden="1" x14ac:dyDescent="0.2">
      <c r="A46" s="227">
        <v>37</v>
      </c>
      <c r="B46" s="228" t="s">
        <v>649</v>
      </c>
      <c r="C46" s="229">
        <v>0</v>
      </c>
      <c r="D46" s="229">
        <v>0</v>
      </c>
      <c r="E46" s="229">
        <v>0</v>
      </c>
      <c r="F46" s="229">
        <v>0</v>
      </c>
      <c r="G46" s="229">
        <v>0</v>
      </c>
    </row>
    <row r="47" spans="1:7" s="226" customFormat="1" ht="12.75" hidden="1" x14ac:dyDescent="0.2">
      <c r="A47" s="227">
        <v>38</v>
      </c>
      <c r="B47" s="228" t="s">
        <v>650</v>
      </c>
      <c r="C47" s="229">
        <v>0</v>
      </c>
      <c r="D47" s="229">
        <v>0</v>
      </c>
      <c r="E47" s="229">
        <v>0</v>
      </c>
      <c r="F47" s="229">
        <v>0</v>
      </c>
      <c r="G47" s="229">
        <v>0</v>
      </c>
    </row>
    <row r="48" spans="1:7" s="226" customFormat="1" ht="25.5" x14ac:dyDescent="0.2">
      <c r="A48" s="223">
        <v>39</v>
      </c>
      <c r="B48" s="224" t="s">
        <v>651</v>
      </c>
      <c r="C48" s="225">
        <f>C49+C64</f>
        <v>0</v>
      </c>
      <c r="D48" s="225">
        <f>D49+D64</f>
        <v>0</v>
      </c>
      <c r="E48" s="225">
        <f>E49</f>
        <v>1157719.5</v>
      </c>
      <c r="F48" s="225">
        <f>F49</f>
        <v>1157719.5</v>
      </c>
      <c r="G48" s="225">
        <f>G49</f>
        <v>1157719.5</v>
      </c>
    </row>
    <row r="49" spans="1:7" s="226" customFormat="1" ht="25.5" x14ac:dyDescent="0.2">
      <c r="A49" s="227">
        <v>40</v>
      </c>
      <c r="B49" s="228" t="s">
        <v>652</v>
      </c>
      <c r="C49" s="229">
        <f>C50+C54+C61+C64</f>
        <v>0</v>
      </c>
      <c r="D49" s="229">
        <f>D50+D54+D61+D64</f>
        <v>0</v>
      </c>
      <c r="E49" s="229">
        <f>E50+E54+E61+E64</f>
        <v>1157719.5</v>
      </c>
      <c r="F49" s="229">
        <f>F50+F54+F61+F64</f>
        <v>1157719.5</v>
      </c>
      <c r="G49" s="229">
        <f>G50+G54+G61+G64</f>
        <v>1157719.5</v>
      </c>
    </row>
    <row r="50" spans="1:7" s="226" customFormat="1" ht="12.75" hidden="1" x14ac:dyDescent="0.2">
      <c r="A50" s="234">
        <v>41</v>
      </c>
      <c r="B50" s="235" t="s">
        <v>653</v>
      </c>
      <c r="C50" s="236">
        <f>SUM(C51:C53)</f>
        <v>0</v>
      </c>
      <c r="D50" s="236">
        <f>SUM(D51:D53)</f>
        <v>0</v>
      </c>
      <c r="E50" s="236">
        <f>SUM(E51:E53)</f>
        <v>0</v>
      </c>
      <c r="F50" s="236">
        <f>SUM(F51:F53)</f>
        <v>0</v>
      </c>
      <c r="G50" s="236">
        <f>SUM(G51:G53)</f>
        <v>0</v>
      </c>
    </row>
    <row r="51" spans="1:7" s="226" customFormat="1" ht="12.75" hidden="1" x14ac:dyDescent="0.2">
      <c r="A51" s="230">
        <v>42</v>
      </c>
      <c r="B51" s="231" t="s">
        <v>597</v>
      </c>
      <c r="C51" s="232">
        <v>0</v>
      </c>
      <c r="D51" s="232">
        <v>0</v>
      </c>
      <c r="E51" s="232">
        <v>0</v>
      </c>
      <c r="F51" s="232">
        <v>0</v>
      </c>
      <c r="G51" s="232">
        <v>0</v>
      </c>
    </row>
    <row r="52" spans="1:7" s="226" customFormat="1" ht="38.25" hidden="1" x14ac:dyDescent="0.2">
      <c r="A52" s="230">
        <v>43</v>
      </c>
      <c r="B52" s="231" t="s">
        <v>554</v>
      </c>
      <c r="C52" s="232">
        <v>0</v>
      </c>
      <c r="D52" s="232">
        <v>0</v>
      </c>
      <c r="E52" s="232">
        <v>0</v>
      </c>
      <c r="F52" s="232">
        <v>0</v>
      </c>
      <c r="G52" s="232">
        <v>0</v>
      </c>
    </row>
    <row r="53" spans="1:7" s="226" customFormat="1" ht="25.5" hidden="1" x14ac:dyDescent="0.2">
      <c r="A53" s="230">
        <v>44</v>
      </c>
      <c r="B53" s="231" t="s">
        <v>555</v>
      </c>
      <c r="C53" s="232">
        <v>0</v>
      </c>
      <c r="D53" s="232">
        <v>0</v>
      </c>
      <c r="E53" s="232">
        <v>0</v>
      </c>
      <c r="F53" s="232">
        <v>0</v>
      </c>
      <c r="G53" s="232">
        <v>0</v>
      </c>
    </row>
    <row r="54" spans="1:7" s="226" customFormat="1" ht="25.5" x14ac:dyDescent="0.2">
      <c r="A54" s="234">
        <v>45</v>
      </c>
      <c r="B54" s="235" t="s">
        <v>654</v>
      </c>
      <c r="C54" s="236">
        <f>SUM(C55:C60)</f>
        <v>0</v>
      </c>
      <c r="D54" s="236">
        <f>SUM(D55:D60)</f>
        <v>0</v>
      </c>
      <c r="E54" s="236">
        <f>SUM(E55:E60)</f>
        <v>185427.96</v>
      </c>
      <c r="F54" s="236">
        <f>SUM(F55:F60)</f>
        <v>185427.96</v>
      </c>
      <c r="G54" s="236">
        <f>SUM(G55:G60)</f>
        <v>185427.96</v>
      </c>
    </row>
    <row r="55" spans="1:7" s="226" customFormat="1" ht="25.5" hidden="1" x14ac:dyDescent="0.2">
      <c r="A55" s="230">
        <v>46</v>
      </c>
      <c r="B55" s="231" t="s">
        <v>593</v>
      </c>
      <c r="C55" s="232">
        <v>0</v>
      </c>
      <c r="D55" s="232">
        <v>0</v>
      </c>
      <c r="E55" s="232">
        <v>0</v>
      </c>
      <c r="F55" s="232">
        <v>0</v>
      </c>
      <c r="G55" s="232">
        <v>0</v>
      </c>
    </row>
    <row r="56" spans="1:7" s="226" customFormat="1" ht="12.75" x14ac:dyDescent="0.2">
      <c r="A56" s="230">
        <v>47</v>
      </c>
      <c r="B56" s="231" t="s">
        <v>557</v>
      </c>
      <c r="C56" s="232">
        <v>0</v>
      </c>
      <c r="D56" s="232">
        <v>0</v>
      </c>
      <c r="E56" s="233">
        <f>'24.1'!C10</f>
        <v>185427.96</v>
      </c>
      <c r="F56" s="233">
        <f>SUM(C56:E56)</f>
        <v>185427.96</v>
      </c>
      <c r="G56" s="233">
        <f>'24.1'!C10</f>
        <v>185427.96</v>
      </c>
    </row>
    <row r="57" spans="1:7" s="226" customFormat="1" ht="25.5" hidden="1" x14ac:dyDescent="0.2">
      <c r="A57" s="230">
        <v>48</v>
      </c>
      <c r="B57" s="231" t="s">
        <v>599</v>
      </c>
      <c r="C57" s="232">
        <v>0</v>
      </c>
      <c r="D57" s="232">
        <v>0</v>
      </c>
      <c r="E57" s="232">
        <v>0</v>
      </c>
      <c r="F57" s="232">
        <v>0</v>
      </c>
      <c r="G57" s="232">
        <v>0</v>
      </c>
    </row>
    <row r="58" spans="1:7" s="226" customFormat="1" ht="25.5" hidden="1" x14ac:dyDescent="0.2">
      <c r="A58" s="230">
        <v>49</v>
      </c>
      <c r="B58" s="231" t="s">
        <v>559</v>
      </c>
      <c r="C58" s="232">
        <v>0</v>
      </c>
      <c r="D58" s="232">
        <v>0</v>
      </c>
      <c r="E58" s="232">
        <v>0</v>
      </c>
      <c r="F58" s="232">
        <v>0</v>
      </c>
      <c r="G58" s="232">
        <v>0</v>
      </c>
    </row>
    <row r="59" spans="1:7" s="226" customFormat="1" ht="25.5" hidden="1" x14ac:dyDescent="0.2">
      <c r="A59" s="230">
        <v>50</v>
      </c>
      <c r="B59" s="231" t="s">
        <v>560</v>
      </c>
      <c r="C59" s="232">
        <v>0</v>
      </c>
      <c r="D59" s="232">
        <v>0</v>
      </c>
      <c r="E59" s="232">
        <v>0</v>
      </c>
      <c r="F59" s="232">
        <v>0</v>
      </c>
      <c r="G59" s="232">
        <v>0</v>
      </c>
    </row>
    <row r="60" spans="1:7" s="226" customFormat="1" ht="12.75" hidden="1" x14ac:dyDescent="0.2">
      <c r="A60" s="230">
        <v>51</v>
      </c>
      <c r="B60" s="231" t="s">
        <v>561</v>
      </c>
      <c r="C60" s="232">
        <v>0</v>
      </c>
      <c r="D60" s="232">
        <v>0</v>
      </c>
      <c r="E60" s="232">
        <v>0</v>
      </c>
      <c r="F60" s="232">
        <v>0</v>
      </c>
      <c r="G60" s="232">
        <v>0</v>
      </c>
    </row>
    <row r="61" spans="1:7" s="226" customFormat="1" ht="25.5" hidden="1" x14ac:dyDescent="0.2">
      <c r="A61" s="234">
        <v>52</v>
      </c>
      <c r="B61" s="235" t="s">
        <v>655</v>
      </c>
      <c r="C61" s="236">
        <f>SUM(C62:C63)</f>
        <v>0</v>
      </c>
      <c r="D61" s="236">
        <f>SUM(D62:D63)</f>
        <v>0</v>
      </c>
      <c r="E61" s="236">
        <f>SUM(E62:E63)</f>
        <v>0</v>
      </c>
      <c r="F61" s="236">
        <f>SUM(F62:F63)</f>
        <v>0</v>
      </c>
      <c r="G61" s="236">
        <f>SUM(G62:G63)</f>
        <v>0</v>
      </c>
    </row>
    <row r="62" spans="1:7" s="226" customFormat="1" ht="12.75" hidden="1" x14ac:dyDescent="0.2">
      <c r="A62" s="230">
        <v>53</v>
      </c>
      <c r="B62" s="231" t="s">
        <v>656</v>
      </c>
      <c r="C62" s="232">
        <v>0</v>
      </c>
      <c r="D62" s="232">
        <v>0</v>
      </c>
      <c r="E62" s="232">
        <v>0</v>
      </c>
      <c r="F62" s="232">
        <v>0</v>
      </c>
      <c r="G62" s="232">
        <v>0</v>
      </c>
    </row>
    <row r="63" spans="1:7" s="226" customFormat="1" ht="12.75" hidden="1" x14ac:dyDescent="0.2">
      <c r="A63" s="230">
        <v>54</v>
      </c>
      <c r="B63" s="231" t="s">
        <v>657</v>
      </c>
      <c r="C63" s="232">
        <v>0</v>
      </c>
      <c r="D63" s="232">
        <v>0</v>
      </c>
      <c r="E63" s="232">
        <v>0</v>
      </c>
      <c r="F63" s="232">
        <v>0</v>
      </c>
      <c r="G63" s="232">
        <v>0</v>
      </c>
    </row>
    <row r="64" spans="1:7" s="226" customFormat="1" ht="12.75" x14ac:dyDescent="0.2">
      <c r="A64" s="234">
        <v>55</v>
      </c>
      <c r="B64" s="235" t="s">
        <v>658</v>
      </c>
      <c r="C64" s="236">
        <f>SUM(C65:C76)</f>
        <v>0</v>
      </c>
      <c r="D64" s="236">
        <f>SUM(D65:D76)</f>
        <v>0</v>
      </c>
      <c r="E64" s="236">
        <f>SUM(E65:E76)</f>
        <v>972291.54</v>
      </c>
      <c r="F64" s="236">
        <f>SUM(F65:F76)</f>
        <v>972291.54</v>
      </c>
      <c r="G64" s="236">
        <f>SUM(G65:G76)</f>
        <v>972291.54</v>
      </c>
    </row>
    <row r="65" spans="1:7" s="226" customFormat="1" ht="25.5" x14ac:dyDescent="0.2">
      <c r="A65" s="230">
        <v>56</v>
      </c>
      <c r="B65" s="231" t="s">
        <v>564</v>
      </c>
      <c r="C65" s="232">
        <v>0</v>
      </c>
      <c r="D65" s="232">
        <v>0</v>
      </c>
      <c r="E65" s="233">
        <f>'26'!C8</f>
        <v>10500</v>
      </c>
      <c r="F65" s="233">
        <f>SUM(C65:E65)</f>
        <v>10500</v>
      </c>
      <c r="G65" s="233">
        <f>E65</f>
        <v>10500</v>
      </c>
    </row>
    <row r="66" spans="1:7" s="226" customFormat="1" ht="25.5" x14ac:dyDescent="0.2">
      <c r="A66" s="230">
        <v>57</v>
      </c>
      <c r="B66" s="231" t="s">
        <v>601</v>
      </c>
      <c r="C66" s="232">
        <v>0</v>
      </c>
      <c r="D66" s="232">
        <v>0</v>
      </c>
      <c r="E66" s="233">
        <f>'26'!C9</f>
        <v>6663.8</v>
      </c>
      <c r="F66" s="233">
        <f>SUM(C66:E66)</f>
        <v>6663.8</v>
      </c>
      <c r="G66" s="233">
        <f>'26'!C9</f>
        <v>6663.8</v>
      </c>
    </row>
    <row r="67" spans="1:7" s="226" customFormat="1" ht="12.75" hidden="1" x14ac:dyDescent="0.2">
      <c r="A67" s="230">
        <v>58</v>
      </c>
      <c r="B67" s="231" t="s">
        <v>575</v>
      </c>
      <c r="C67" s="232">
        <v>0</v>
      </c>
      <c r="D67" s="232">
        <v>0</v>
      </c>
      <c r="E67" s="233">
        <v>0</v>
      </c>
      <c r="F67" s="233">
        <v>0</v>
      </c>
      <c r="G67" s="233">
        <v>0</v>
      </c>
    </row>
    <row r="68" spans="1:7" s="226" customFormat="1" ht="12.75" hidden="1" x14ac:dyDescent="0.2">
      <c r="A68" s="230">
        <v>59</v>
      </c>
      <c r="B68" s="231" t="s">
        <v>566</v>
      </c>
      <c r="C68" s="232">
        <v>0</v>
      </c>
      <c r="D68" s="232">
        <v>0</v>
      </c>
      <c r="E68" s="232">
        <v>0</v>
      </c>
      <c r="F68" s="232">
        <v>0</v>
      </c>
      <c r="G68" s="232">
        <v>0</v>
      </c>
    </row>
    <row r="69" spans="1:7" s="226" customFormat="1" ht="25.5" hidden="1" x14ac:dyDescent="0.2">
      <c r="A69" s="230">
        <v>60</v>
      </c>
      <c r="B69" s="231" t="s">
        <v>567</v>
      </c>
      <c r="C69" s="232">
        <v>0</v>
      </c>
      <c r="D69" s="232">
        <v>0</v>
      </c>
      <c r="E69" s="232">
        <v>0</v>
      </c>
      <c r="F69" s="232">
        <v>0</v>
      </c>
      <c r="G69" s="232">
        <v>0</v>
      </c>
    </row>
    <row r="70" spans="1:7" s="226" customFormat="1" ht="25.5" hidden="1" x14ac:dyDescent="0.2">
      <c r="A70" s="230">
        <v>61</v>
      </c>
      <c r="B70" s="231" t="s">
        <v>568</v>
      </c>
      <c r="C70" s="232">
        <v>0</v>
      </c>
      <c r="D70" s="232">
        <v>0</v>
      </c>
      <c r="E70" s="232">
        <v>0</v>
      </c>
      <c r="F70" s="232">
        <v>0</v>
      </c>
      <c r="G70" s="232">
        <v>0</v>
      </c>
    </row>
    <row r="71" spans="1:7" s="226" customFormat="1" ht="38.25" hidden="1" x14ac:dyDescent="0.2">
      <c r="A71" s="230">
        <v>62</v>
      </c>
      <c r="B71" s="231" t="s">
        <v>569</v>
      </c>
      <c r="C71" s="232">
        <v>0</v>
      </c>
      <c r="D71" s="232">
        <v>0</v>
      </c>
      <c r="E71" s="232">
        <v>0</v>
      </c>
      <c r="F71" s="232">
        <v>0</v>
      </c>
      <c r="G71" s="232">
        <v>0</v>
      </c>
    </row>
    <row r="72" spans="1:7" s="226" customFormat="1" ht="12.75" hidden="1" x14ac:dyDescent="0.2">
      <c r="A72" s="230">
        <v>63</v>
      </c>
      <c r="B72" s="231" t="s">
        <v>570</v>
      </c>
      <c r="C72" s="232">
        <v>0</v>
      </c>
      <c r="D72" s="232">
        <v>0</v>
      </c>
      <c r="E72" s="232">
        <v>0</v>
      </c>
      <c r="F72" s="232">
        <v>0</v>
      </c>
      <c r="G72" s="232">
        <v>0</v>
      </c>
    </row>
    <row r="73" spans="1:7" s="226" customFormat="1" ht="12.75" hidden="1" x14ac:dyDescent="0.2">
      <c r="A73" s="230">
        <v>64</v>
      </c>
      <c r="B73" s="231" t="s">
        <v>571</v>
      </c>
      <c r="C73" s="232">
        <v>0</v>
      </c>
      <c r="D73" s="232">
        <v>0</v>
      </c>
      <c r="E73" s="232">
        <v>0</v>
      </c>
      <c r="F73" s="232">
        <v>0</v>
      </c>
      <c r="G73" s="232">
        <v>0</v>
      </c>
    </row>
    <row r="74" spans="1:7" s="226" customFormat="1" ht="12.75" hidden="1" x14ac:dyDescent="0.2">
      <c r="A74" s="230">
        <v>65</v>
      </c>
      <c r="B74" s="231" t="s">
        <v>572</v>
      </c>
      <c r="C74" s="232">
        <v>0</v>
      </c>
      <c r="D74" s="232">
        <v>0</v>
      </c>
      <c r="E74" s="232">
        <v>0</v>
      </c>
      <c r="F74" s="232">
        <v>0</v>
      </c>
      <c r="G74" s="232">
        <v>0</v>
      </c>
    </row>
    <row r="75" spans="1:7" s="226" customFormat="1" ht="12.75" hidden="1" x14ac:dyDescent="0.2">
      <c r="A75" s="230">
        <v>66</v>
      </c>
      <c r="B75" s="231" t="s">
        <v>573</v>
      </c>
      <c r="C75" s="232">
        <v>0</v>
      </c>
      <c r="D75" s="232">
        <v>0</v>
      </c>
      <c r="E75" s="232">
        <v>0</v>
      </c>
      <c r="F75" s="232">
        <v>0</v>
      </c>
      <c r="G75" s="232">
        <v>0</v>
      </c>
    </row>
    <row r="76" spans="1:7" s="226" customFormat="1" ht="12.75" x14ac:dyDescent="0.2">
      <c r="A76" s="230">
        <v>67</v>
      </c>
      <c r="B76" s="231" t="s">
        <v>574</v>
      </c>
      <c r="C76" s="232">
        <v>0</v>
      </c>
      <c r="D76" s="232">
        <v>0</v>
      </c>
      <c r="E76" s="232">
        <f>'26'!C28</f>
        <v>955127.74</v>
      </c>
      <c r="F76" s="233">
        <f>SUM(C76:E76)</f>
        <v>955127.74</v>
      </c>
      <c r="G76" s="232">
        <f>'26'!C28</f>
        <v>955127.74</v>
      </c>
    </row>
    <row r="77" spans="1:7" ht="12.95" customHeight="1" x14ac:dyDescent="0.2"/>
    <row r="78" spans="1:7" s="60" customFormat="1" ht="25.5" customHeight="1" x14ac:dyDescent="0.2">
      <c r="A78" s="606" t="s">
        <v>660</v>
      </c>
      <c r="B78" s="606"/>
      <c r="C78" s="606"/>
      <c r="D78" s="606"/>
      <c r="E78" s="606"/>
      <c r="F78" s="606"/>
      <c r="G78" s="606"/>
    </row>
    <row r="79" spans="1:7" ht="18" customHeight="1" x14ac:dyDescent="0.25">
      <c r="G79" s="30" t="s">
        <v>631</v>
      </c>
    </row>
    <row r="80" spans="1:7" ht="30" customHeight="1" x14ac:dyDescent="0.2">
      <c r="A80" s="667" t="s">
        <v>632</v>
      </c>
      <c r="B80" s="667" t="s">
        <v>633</v>
      </c>
      <c r="C80" s="666" t="s">
        <v>954</v>
      </c>
      <c r="D80" s="666"/>
      <c r="E80" s="666"/>
      <c r="F80" s="667" t="s">
        <v>637</v>
      </c>
      <c r="G80" s="667" t="s">
        <v>145</v>
      </c>
    </row>
    <row r="81" spans="1:7" s="222" customFormat="1" ht="89.25" x14ac:dyDescent="0.2">
      <c r="A81" s="667"/>
      <c r="B81" s="667"/>
      <c r="C81" s="346" t="s">
        <v>634</v>
      </c>
      <c r="D81" s="346" t="s">
        <v>635</v>
      </c>
      <c r="E81" s="346" t="s">
        <v>636</v>
      </c>
      <c r="F81" s="667"/>
      <c r="G81" s="667"/>
    </row>
    <row r="82" spans="1:7" s="222" customFormat="1" ht="11.1" customHeight="1" x14ac:dyDescent="0.2">
      <c r="A82" s="347" t="s">
        <v>4</v>
      </c>
      <c r="B82" s="347" t="s">
        <v>5</v>
      </c>
      <c r="C82" s="347" t="s">
        <v>6</v>
      </c>
      <c r="D82" s="347" t="s">
        <v>7</v>
      </c>
      <c r="E82" s="347" t="s">
        <v>17</v>
      </c>
      <c r="F82" s="347" t="s">
        <v>8</v>
      </c>
      <c r="G82" s="347" t="s">
        <v>9</v>
      </c>
    </row>
    <row r="83" spans="1:7" s="226" customFormat="1" ht="25.5" x14ac:dyDescent="0.2">
      <c r="A83" s="223">
        <v>1</v>
      </c>
      <c r="B83" s="224" t="s">
        <v>638</v>
      </c>
      <c r="C83" s="225">
        <f>C84+C90+C118+C119+C120</f>
        <v>70138.81</v>
      </c>
      <c r="D83" s="225">
        <f>D84+D90+D118+D119+D120</f>
        <v>29803952.640000001</v>
      </c>
      <c r="E83" s="225">
        <f>E84+E90+E118+E119+E120</f>
        <v>6907494.0800000001</v>
      </c>
      <c r="F83" s="225">
        <f>F84+F90+F118+F119+F120</f>
        <v>36781585.530000001</v>
      </c>
      <c r="G83" s="225">
        <f>G84+G90+G118+G119+G120</f>
        <v>33345981.529999997</v>
      </c>
    </row>
    <row r="84" spans="1:7" s="226" customFormat="1" ht="12.75" x14ac:dyDescent="0.2">
      <c r="A84" s="227">
        <v>2</v>
      </c>
      <c r="B84" s="228" t="s">
        <v>639</v>
      </c>
      <c r="C84" s="229">
        <f>SUM(C85:C89)</f>
        <v>70138.81</v>
      </c>
      <c r="D84" s="229">
        <f>SUM(D85:D89)</f>
        <v>0</v>
      </c>
      <c r="E84" s="229">
        <f>SUM(E85:E89)</f>
        <v>0</v>
      </c>
      <c r="F84" s="229">
        <f>SUM(F85:F89)</f>
        <v>70138.81</v>
      </c>
      <c r="G84" s="229">
        <f>SUM(G85:G89)</f>
        <v>69436.81</v>
      </c>
    </row>
    <row r="85" spans="1:7" s="226" customFormat="1" ht="12.75" hidden="1" x14ac:dyDescent="0.2">
      <c r="A85" s="230">
        <v>3</v>
      </c>
      <c r="B85" s="231" t="s">
        <v>640</v>
      </c>
      <c r="C85" s="232">
        <v>0</v>
      </c>
      <c r="D85" s="232">
        <v>0</v>
      </c>
      <c r="E85" s="232">
        <v>0</v>
      </c>
      <c r="F85" s="232">
        <v>0</v>
      </c>
      <c r="G85" s="232">
        <v>0</v>
      </c>
    </row>
    <row r="86" spans="1:7" s="226" customFormat="1" ht="12.75" hidden="1" x14ac:dyDescent="0.2">
      <c r="A86" s="230">
        <v>4</v>
      </c>
      <c r="B86" s="231" t="s">
        <v>641</v>
      </c>
      <c r="C86" s="232">
        <v>0</v>
      </c>
      <c r="D86" s="232">
        <v>0</v>
      </c>
      <c r="E86" s="232">
        <v>0</v>
      </c>
      <c r="F86" s="232">
        <v>0</v>
      </c>
      <c r="G86" s="232">
        <v>0</v>
      </c>
    </row>
    <row r="87" spans="1:7" s="226" customFormat="1" ht="12.75" x14ac:dyDescent="0.2">
      <c r="A87" s="230">
        <v>5</v>
      </c>
      <c r="B87" s="231" t="s">
        <v>500</v>
      </c>
      <c r="C87" s="233">
        <f>'5.1'!F11</f>
        <v>70138.81</v>
      </c>
      <c r="D87" s="233">
        <v>0</v>
      </c>
      <c r="E87" s="233">
        <v>0</v>
      </c>
      <c r="F87" s="233">
        <f>SUM(C87:E87)</f>
        <v>70138.81</v>
      </c>
      <c r="G87" s="233">
        <f>'5.1'!H11</f>
        <v>69436.81</v>
      </c>
    </row>
    <row r="88" spans="1:7" s="226" customFormat="1" ht="25.5" hidden="1" x14ac:dyDescent="0.2">
      <c r="A88" s="230">
        <v>6</v>
      </c>
      <c r="B88" s="231" t="s">
        <v>501</v>
      </c>
      <c r="C88" s="232">
        <v>0</v>
      </c>
      <c r="D88" s="232">
        <v>0</v>
      </c>
      <c r="E88" s="232">
        <v>0</v>
      </c>
      <c r="F88" s="232">
        <v>0</v>
      </c>
      <c r="G88" s="232">
        <v>0</v>
      </c>
    </row>
    <row r="89" spans="1:7" s="226" customFormat="1" ht="12.75" hidden="1" x14ac:dyDescent="0.2">
      <c r="A89" s="230">
        <v>7</v>
      </c>
      <c r="B89" s="231" t="s">
        <v>502</v>
      </c>
      <c r="C89" s="232">
        <v>0</v>
      </c>
      <c r="D89" s="232">
        <v>0</v>
      </c>
      <c r="E89" s="232">
        <v>0</v>
      </c>
      <c r="F89" s="232">
        <v>0</v>
      </c>
      <c r="G89" s="232">
        <v>0</v>
      </c>
    </row>
    <row r="90" spans="1:7" s="226" customFormat="1" ht="25.5" x14ac:dyDescent="0.2">
      <c r="A90" s="227">
        <v>8</v>
      </c>
      <c r="B90" s="228" t="s">
        <v>642</v>
      </c>
      <c r="C90" s="229">
        <f>C91+C103+C111+C118+C119+C120</f>
        <v>0</v>
      </c>
      <c r="D90" s="229">
        <f>D91+D103+D111+D118+D119+D120</f>
        <v>29803952.640000001</v>
      </c>
      <c r="E90" s="229">
        <f>E91+E103+E111+E118+E119+E120</f>
        <v>6907494.0800000001</v>
      </c>
      <c r="F90" s="229">
        <f>F91+F103+F111+F118+F119+F120</f>
        <v>36711446.719999999</v>
      </c>
      <c r="G90" s="229">
        <f>G91+G103+G111+G118+G119+G120</f>
        <v>33276544.719999999</v>
      </c>
    </row>
    <row r="91" spans="1:7" s="226" customFormat="1" ht="25.5" x14ac:dyDescent="0.2">
      <c r="A91" s="234">
        <v>9</v>
      </c>
      <c r="B91" s="235" t="s">
        <v>643</v>
      </c>
      <c r="C91" s="236">
        <f>SUM(C92:C102)</f>
        <v>0</v>
      </c>
      <c r="D91" s="236">
        <f>SUM(D92:D102)</f>
        <v>29803952.640000001</v>
      </c>
      <c r="E91" s="236">
        <f>SUM(E92:E102)</f>
        <v>0</v>
      </c>
      <c r="F91" s="236">
        <f>SUM(F92:F102)</f>
        <v>29803952.640000001</v>
      </c>
      <c r="G91" s="236">
        <f>SUM(G92:G102)</f>
        <v>29505912.640000001</v>
      </c>
    </row>
    <row r="92" spans="1:7" s="226" customFormat="1" ht="38.25" hidden="1" x14ac:dyDescent="0.2">
      <c r="A92" s="230">
        <v>10</v>
      </c>
      <c r="B92" s="231" t="s">
        <v>467</v>
      </c>
      <c r="C92" s="232">
        <v>0</v>
      </c>
      <c r="D92" s="232">
        <v>0</v>
      </c>
      <c r="E92" s="232">
        <v>0</v>
      </c>
      <c r="F92" s="232">
        <v>0</v>
      </c>
      <c r="G92" s="232">
        <v>0</v>
      </c>
    </row>
    <row r="93" spans="1:7" s="226" customFormat="1" ht="38.25" x14ac:dyDescent="0.2">
      <c r="A93" s="230">
        <v>11</v>
      </c>
      <c r="B93" s="231" t="s">
        <v>468</v>
      </c>
      <c r="C93" s="232">
        <v>0</v>
      </c>
      <c r="D93" s="233">
        <f>'10.1'!F10</f>
        <v>29803952.640000001</v>
      </c>
      <c r="E93" s="233">
        <v>0</v>
      </c>
      <c r="F93" s="233">
        <f>SUM(C93:E93)</f>
        <v>29803952.640000001</v>
      </c>
      <c r="G93" s="233">
        <f>'10.1'!H10</f>
        <v>29505912.640000001</v>
      </c>
    </row>
    <row r="94" spans="1:7" s="226" customFormat="1" ht="38.25" hidden="1" x14ac:dyDescent="0.2">
      <c r="A94" s="230">
        <v>12</v>
      </c>
      <c r="B94" s="231" t="s">
        <v>469</v>
      </c>
      <c r="C94" s="232">
        <v>0</v>
      </c>
      <c r="D94" s="232">
        <v>0</v>
      </c>
      <c r="E94" s="232">
        <v>0</v>
      </c>
      <c r="F94" s="232">
        <v>0</v>
      </c>
      <c r="G94" s="232">
        <v>0</v>
      </c>
    </row>
    <row r="95" spans="1:7" s="226" customFormat="1" ht="38.25" hidden="1" x14ac:dyDescent="0.2">
      <c r="A95" s="230">
        <v>13</v>
      </c>
      <c r="B95" s="231" t="s">
        <v>470</v>
      </c>
      <c r="C95" s="232">
        <v>0</v>
      </c>
      <c r="D95" s="232">
        <v>0</v>
      </c>
      <c r="E95" s="232">
        <v>0</v>
      </c>
      <c r="F95" s="232">
        <v>0</v>
      </c>
      <c r="G95" s="232">
        <v>0</v>
      </c>
    </row>
    <row r="96" spans="1:7" s="226" customFormat="1" ht="38.25" hidden="1" x14ac:dyDescent="0.2">
      <c r="A96" s="230">
        <v>14</v>
      </c>
      <c r="B96" s="231" t="s">
        <v>471</v>
      </c>
      <c r="C96" s="232">
        <v>0</v>
      </c>
      <c r="D96" s="232">
        <v>0</v>
      </c>
      <c r="E96" s="232">
        <v>0</v>
      </c>
      <c r="F96" s="232">
        <v>0</v>
      </c>
      <c r="G96" s="232">
        <v>0</v>
      </c>
    </row>
    <row r="97" spans="1:7" s="226" customFormat="1" ht="38.25" hidden="1" x14ac:dyDescent="0.2">
      <c r="A97" s="230">
        <v>15</v>
      </c>
      <c r="B97" s="231" t="s">
        <v>472</v>
      </c>
      <c r="C97" s="232">
        <v>0</v>
      </c>
      <c r="D97" s="232">
        <v>0</v>
      </c>
      <c r="E97" s="232">
        <v>0</v>
      </c>
      <c r="F97" s="232">
        <v>0</v>
      </c>
      <c r="G97" s="232">
        <v>0</v>
      </c>
    </row>
    <row r="98" spans="1:7" s="226" customFormat="1" ht="51" hidden="1" x14ac:dyDescent="0.2">
      <c r="A98" s="230">
        <v>16</v>
      </c>
      <c r="B98" s="231" t="s">
        <v>473</v>
      </c>
      <c r="C98" s="232">
        <v>0</v>
      </c>
      <c r="D98" s="232">
        <v>0</v>
      </c>
      <c r="E98" s="232">
        <v>0</v>
      </c>
      <c r="F98" s="232">
        <v>0</v>
      </c>
      <c r="G98" s="232">
        <v>0</v>
      </c>
    </row>
    <row r="99" spans="1:7" s="226" customFormat="1" ht="38.25" hidden="1" x14ac:dyDescent="0.2">
      <c r="A99" s="230">
        <v>17</v>
      </c>
      <c r="B99" s="231" t="s">
        <v>474</v>
      </c>
      <c r="C99" s="232">
        <v>0</v>
      </c>
      <c r="D99" s="232">
        <v>0</v>
      </c>
      <c r="E99" s="232">
        <v>0</v>
      </c>
      <c r="F99" s="232">
        <v>0</v>
      </c>
      <c r="G99" s="232">
        <v>0</v>
      </c>
    </row>
    <row r="100" spans="1:7" s="226" customFormat="1" ht="25.5" hidden="1" x14ac:dyDescent="0.2">
      <c r="A100" s="230">
        <v>18</v>
      </c>
      <c r="B100" s="231" t="s">
        <v>475</v>
      </c>
      <c r="C100" s="232">
        <v>0</v>
      </c>
      <c r="D100" s="232">
        <v>0</v>
      </c>
      <c r="E100" s="232">
        <v>0</v>
      </c>
      <c r="F100" s="232">
        <v>0</v>
      </c>
      <c r="G100" s="232">
        <v>0</v>
      </c>
    </row>
    <row r="101" spans="1:7" s="226" customFormat="1" ht="38.25" hidden="1" x14ac:dyDescent="0.2">
      <c r="A101" s="230">
        <v>19</v>
      </c>
      <c r="B101" s="231" t="s">
        <v>476</v>
      </c>
      <c r="C101" s="232">
        <v>0</v>
      </c>
      <c r="D101" s="232">
        <v>0</v>
      </c>
      <c r="E101" s="232">
        <v>0</v>
      </c>
      <c r="F101" s="232">
        <v>0</v>
      </c>
      <c r="G101" s="232">
        <v>0</v>
      </c>
    </row>
    <row r="102" spans="1:7" s="226" customFormat="1" ht="12.75" hidden="1" x14ac:dyDescent="0.2">
      <c r="A102" s="230">
        <v>20</v>
      </c>
      <c r="B102" s="231" t="s">
        <v>644</v>
      </c>
      <c r="C102" s="232">
        <v>0</v>
      </c>
      <c r="D102" s="232">
        <v>0</v>
      </c>
      <c r="E102" s="232">
        <v>0</v>
      </c>
      <c r="F102" s="232">
        <v>0</v>
      </c>
      <c r="G102" s="232">
        <v>0</v>
      </c>
    </row>
    <row r="103" spans="1:7" s="226" customFormat="1" ht="25.5" hidden="1" x14ac:dyDescent="0.2">
      <c r="A103" s="234">
        <v>21</v>
      </c>
      <c r="B103" s="235" t="s">
        <v>645</v>
      </c>
      <c r="C103" s="236">
        <f>SUM(C104:C110)</f>
        <v>0</v>
      </c>
      <c r="D103" s="236">
        <f>SUM(D104:D110)</f>
        <v>0</v>
      </c>
      <c r="E103" s="236">
        <f>SUM(E104:E110)</f>
        <v>0</v>
      </c>
      <c r="F103" s="236">
        <f>SUM(F104:F110)</f>
        <v>0</v>
      </c>
      <c r="G103" s="236">
        <f>SUM(G104:G110)</f>
        <v>0</v>
      </c>
    </row>
    <row r="104" spans="1:7" s="226" customFormat="1" ht="12.75" hidden="1" x14ac:dyDescent="0.2">
      <c r="A104" s="230">
        <v>22</v>
      </c>
      <c r="B104" s="231" t="s">
        <v>482</v>
      </c>
      <c r="C104" s="232">
        <v>0</v>
      </c>
      <c r="D104" s="232">
        <v>0</v>
      </c>
      <c r="E104" s="232">
        <v>0</v>
      </c>
      <c r="F104" s="232">
        <v>0</v>
      </c>
      <c r="G104" s="232">
        <v>0</v>
      </c>
    </row>
    <row r="105" spans="1:7" s="226" customFormat="1" ht="38.25" hidden="1" x14ac:dyDescent="0.2">
      <c r="A105" s="230">
        <v>23</v>
      </c>
      <c r="B105" s="231" t="s">
        <v>483</v>
      </c>
      <c r="C105" s="232">
        <v>0</v>
      </c>
      <c r="D105" s="232">
        <v>0</v>
      </c>
      <c r="E105" s="232">
        <v>0</v>
      </c>
      <c r="F105" s="232">
        <v>0</v>
      </c>
      <c r="G105" s="232">
        <v>0</v>
      </c>
    </row>
    <row r="106" spans="1:7" s="226" customFormat="1" ht="12.75" hidden="1" x14ac:dyDescent="0.2">
      <c r="A106" s="230">
        <v>24</v>
      </c>
      <c r="B106" s="231" t="s">
        <v>484</v>
      </c>
      <c r="C106" s="232">
        <v>0</v>
      </c>
      <c r="D106" s="232">
        <v>0</v>
      </c>
      <c r="E106" s="232">
        <v>0</v>
      </c>
      <c r="F106" s="232">
        <v>0</v>
      </c>
      <c r="G106" s="232">
        <v>0</v>
      </c>
    </row>
    <row r="107" spans="1:7" s="226" customFormat="1" ht="38.25" hidden="1" x14ac:dyDescent="0.2">
      <c r="A107" s="230">
        <v>25</v>
      </c>
      <c r="B107" s="231" t="s">
        <v>485</v>
      </c>
      <c r="C107" s="232">
        <v>0</v>
      </c>
      <c r="D107" s="232">
        <v>0</v>
      </c>
      <c r="E107" s="232">
        <v>0</v>
      </c>
      <c r="F107" s="232">
        <v>0</v>
      </c>
      <c r="G107" s="232">
        <v>0</v>
      </c>
    </row>
    <row r="108" spans="1:7" s="226" customFormat="1" ht="51" hidden="1" x14ac:dyDescent="0.2">
      <c r="A108" s="230">
        <v>26</v>
      </c>
      <c r="B108" s="231" t="s">
        <v>486</v>
      </c>
      <c r="C108" s="232">
        <v>0</v>
      </c>
      <c r="D108" s="232">
        <v>0</v>
      </c>
      <c r="E108" s="232">
        <v>0</v>
      </c>
      <c r="F108" s="232">
        <v>0</v>
      </c>
      <c r="G108" s="232">
        <v>0</v>
      </c>
    </row>
    <row r="109" spans="1:7" s="226" customFormat="1" ht="25.5" hidden="1" x14ac:dyDescent="0.2">
      <c r="A109" s="230">
        <v>27</v>
      </c>
      <c r="B109" s="237" t="s">
        <v>487</v>
      </c>
      <c r="C109" s="232">
        <v>0</v>
      </c>
      <c r="D109" s="232">
        <v>0</v>
      </c>
      <c r="E109" s="232">
        <v>0</v>
      </c>
      <c r="F109" s="232">
        <v>0</v>
      </c>
      <c r="G109" s="232">
        <v>0</v>
      </c>
    </row>
    <row r="110" spans="1:7" s="226" customFormat="1" ht="25.5" hidden="1" x14ac:dyDescent="0.2">
      <c r="A110" s="230">
        <v>28</v>
      </c>
      <c r="B110" s="231" t="s">
        <v>488</v>
      </c>
      <c r="C110" s="232">
        <v>0</v>
      </c>
      <c r="D110" s="232">
        <v>0</v>
      </c>
      <c r="E110" s="232">
        <v>0</v>
      </c>
      <c r="F110" s="232">
        <v>0</v>
      </c>
      <c r="G110" s="232">
        <v>0</v>
      </c>
    </row>
    <row r="111" spans="1:7" s="226" customFormat="1" ht="12.75" x14ac:dyDescent="0.2">
      <c r="A111" s="234">
        <v>29</v>
      </c>
      <c r="B111" s="235" t="s">
        <v>646</v>
      </c>
      <c r="C111" s="236">
        <f>SUM(C112:C120)</f>
        <v>0</v>
      </c>
      <c r="D111" s="236">
        <f>SUM(D112:D120)</f>
        <v>0</v>
      </c>
      <c r="E111" s="236">
        <f>SUM(E112:E120)</f>
        <v>6907494.0800000001</v>
      </c>
      <c r="F111" s="236">
        <f>SUM(F112:F120)</f>
        <v>6907494.0800000001</v>
      </c>
      <c r="G111" s="236">
        <f>SUM(G112:G120)</f>
        <v>3770632.08</v>
      </c>
    </row>
    <row r="112" spans="1:7" s="226" customFormat="1" ht="25.5" hidden="1" x14ac:dyDescent="0.2">
      <c r="A112" s="230">
        <v>30</v>
      </c>
      <c r="B112" s="231" t="s">
        <v>647</v>
      </c>
      <c r="C112" s="232">
        <v>0</v>
      </c>
      <c r="D112" s="232">
        <v>0</v>
      </c>
      <c r="E112" s="232">
        <v>0</v>
      </c>
      <c r="F112" s="232">
        <v>0</v>
      </c>
      <c r="G112" s="232">
        <v>0</v>
      </c>
    </row>
    <row r="113" spans="1:7" s="226" customFormat="1" ht="12.75" x14ac:dyDescent="0.2">
      <c r="A113" s="230">
        <v>31</v>
      </c>
      <c r="B113" s="231" t="s">
        <v>490</v>
      </c>
      <c r="C113" s="232">
        <v>0</v>
      </c>
      <c r="D113" s="232">
        <v>0</v>
      </c>
      <c r="E113" s="233">
        <f>'12.1'!F11</f>
        <v>6907494.0800000001</v>
      </c>
      <c r="F113" s="233">
        <f>SUM(C113:E113)</f>
        <v>6907494.0800000001</v>
      </c>
      <c r="G113" s="233">
        <f>'12.1'!H11</f>
        <v>3770632.08</v>
      </c>
    </row>
    <row r="114" spans="1:7" s="226" customFormat="1" ht="12.75" hidden="1" x14ac:dyDescent="0.2">
      <c r="A114" s="230">
        <v>32</v>
      </c>
      <c r="B114" s="231" t="s">
        <v>491</v>
      </c>
      <c r="C114" s="232">
        <v>0</v>
      </c>
      <c r="D114" s="232">
        <v>0</v>
      </c>
      <c r="E114" s="233">
        <v>0</v>
      </c>
      <c r="F114" s="233">
        <v>0</v>
      </c>
      <c r="G114" s="233">
        <v>0</v>
      </c>
    </row>
    <row r="115" spans="1:7" s="226" customFormat="1" ht="38.25" hidden="1" x14ac:dyDescent="0.2">
      <c r="A115" s="230">
        <v>33</v>
      </c>
      <c r="B115" s="231" t="s">
        <v>492</v>
      </c>
      <c r="C115" s="232">
        <v>0</v>
      </c>
      <c r="D115" s="232">
        <v>0</v>
      </c>
      <c r="E115" s="233">
        <v>0</v>
      </c>
      <c r="F115" s="233">
        <v>0</v>
      </c>
      <c r="G115" s="233">
        <v>0</v>
      </c>
    </row>
    <row r="116" spans="1:7" s="226" customFormat="1" ht="12.75" hidden="1" x14ac:dyDescent="0.2">
      <c r="A116" s="230">
        <v>34</v>
      </c>
      <c r="B116" s="231" t="s">
        <v>493</v>
      </c>
      <c r="C116" s="232">
        <v>0</v>
      </c>
      <c r="D116" s="232">
        <v>0</v>
      </c>
      <c r="E116" s="233">
        <v>0</v>
      </c>
      <c r="F116" s="233">
        <v>0</v>
      </c>
      <c r="G116" s="233">
        <v>0</v>
      </c>
    </row>
    <row r="117" spans="1:7" s="226" customFormat="1" ht="12.75" hidden="1" x14ac:dyDescent="0.2">
      <c r="A117" s="230">
        <v>35</v>
      </c>
      <c r="B117" s="231" t="s">
        <v>494</v>
      </c>
      <c r="C117" s="232">
        <v>0</v>
      </c>
      <c r="D117" s="232">
        <v>0</v>
      </c>
      <c r="E117" s="233">
        <f>'12.1'!F15</f>
        <v>0</v>
      </c>
      <c r="F117" s="233">
        <f>SUM(C117:E117)</f>
        <v>0</v>
      </c>
      <c r="G117" s="233">
        <f>E117</f>
        <v>0</v>
      </c>
    </row>
    <row r="118" spans="1:7" s="226" customFormat="1" ht="12.75" hidden="1" x14ac:dyDescent="0.2">
      <c r="A118" s="227">
        <v>36</v>
      </c>
      <c r="B118" s="228" t="s">
        <v>648</v>
      </c>
      <c r="C118" s="229">
        <v>0</v>
      </c>
      <c r="D118" s="229">
        <v>0</v>
      </c>
      <c r="E118" s="229">
        <v>0</v>
      </c>
      <c r="F118" s="229">
        <v>0</v>
      </c>
      <c r="G118" s="229">
        <v>0</v>
      </c>
    </row>
    <row r="119" spans="1:7" s="226" customFormat="1" ht="25.5" hidden="1" x14ac:dyDescent="0.2">
      <c r="A119" s="227">
        <v>37</v>
      </c>
      <c r="B119" s="228" t="s">
        <v>649</v>
      </c>
      <c r="C119" s="229">
        <v>0</v>
      </c>
      <c r="D119" s="229">
        <v>0</v>
      </c>
      <c r="E119" s="229">
        <v>0</v>
      </c>
      <c r="F119" s="229">
        <v>0</v>
      </c>
      <c r="G119" s="229">
        <v>0</v>
      </c>
    </row>
    <row r="120" spans="1:7" s="226" customFormat="1" ht="12.75" hidden="1" x14ac:dyDescent="0.2">
      <c r="A120" s="227">
        <v>38</v>
      </c>
      <c r="B120" s="228" t="s">
        <v>650</v>
      </c>
      <c r="C120" s="229">
        <v>0</v>
      </c>
      <c r="D120" s="229">
        <v>0</v>
      </c>
      <c r="E120" s="229">
        <v>0</v>
      </c>
      <c r="F120" s="229">
        <v>0</v>
      </c>
      <c r="G120" s="229">
        <v>0</v>
      </c>
    </row>
    <row r="121" spans="1:7" s="226" customFormat="1" ht="25.5" x14ac:dyDescent="0.2">
      <c r="A121" s="223">
        <v>39</v>
      </c>
      <c r="B121" s="224" t="s">
        <v>651</v>
      </c>
      <c r="C121" s="225">
        <f>C122+C137</f>
        <v>0</v>
      </c>
      <c r="D121" s="225">
        <f>D122+D137</f>
        <v>0</v>
      </c>
      <c r="E121" s="225">
        <f>E122</f>
        <v>950266.90999999992</v>
      </c>
      <c r="F121" s="225">
        <f>F122</f>
        <v>950266.90999999992</v>
      </c>
      <c r="G121" s="225">
        <f>G122</f>
        <v>950266.90999999992</v>
      </c>
    </row>
    <row r="122" spans="1:7" s="226" customFormat="1" ht="25.5" x14ac:dyDescent="0.2">
      <c r="A122" s="227">
        <v>40</v>
      </c>
      <c r="B122" s="228" t="s">
        <v>652</v>
      </c>
      <c r="C122" s="229">
        <f>C123+C127+C134+C137</f>
        <v>0</v>
      </c>
      <c r="D122" s="229">
        <f>D123+D127+D134+D137</f>
        <v>0</v>
      </c>
      <c r="E122" s="229">
        <f>E123+E127+E134+E137</f>
        <v>950266.90999999992</v>
      </c>
      <c r="F122" s="229">
        <f>F123+F127+F134+F137</f>
        <v>950266.90999999992</v>
      </c>
      <c r="G122" s="229">
        <f>G123+G127+G134+G137</f>
        <v>950266.90999999992</v>
      </c>
    </row>
    <row r="123" spans="1:7" s="226" customFormat="1" ht="12.75" hidden="1" x14ac:dyDescent="0.2">
      <c r="A123" s="234">
        <v>41</v>
      </c>
      <c r="B123" s="235" t="s">
        <v>653</v>
      </c>
      <c r="C123" s="236">
        <f>SUM(C124:C126)</f>
        <v>0</v>
      </c>
      <c r="D123" s="236">
        <f>SUM(D124:D126)</f>
        <v>0</v>
      </c>
      <c r="E123" s="236">
        <f>SUM(E124:E126)</f>
        <v>0</v>
      </c>
      <c r="F123" s="236">
        <f>SUM(F124:F126)</f>
        <v>0</v>
      </c>
      <c r="G123" s="236">
        <f>SUM(G124:G126)</f>
        <v>0</v>
      </c>
    </row>
    <row r="124" spans="1:7" s="226" customFormat="1" ht="12.75" hidden="1" x14ac:dyDescent="0.2">
      <c r="A124" s="230">
        <v>42</v>
      </c>
      <c r="B124" s="231" t="s">
        <v>597</v>
      </c>
      <c r="C124" s="232">
        <v>0</v>
      </c>
      <c r="D124" s="232">
        <v>0</v>
      </c>
      <c r="E124" s="232">
        <v>0</v>
      </c>
      <c r="F124" s="232">
        <v>0</v>
      </c>
      <c r="G124" s="232">
        <v>0</v>
      </c>
    </row>
    <row r="125" spans="1:7" s="226" customFormat="1" ht="38.25" hidden="1" x14ac:dyDescent="0.2">
      <c r="A125" s="230">
        <v>43</v>
      </c>
      <c r="B125" s="231" t="s">
        <v>554</v>
      </c>
      <c r="C125" s="232">
        <v>0</v>
      </c>
      <c r="D125" s="232">
        <v>0</v>
      </c>
      <c r="E125" s="232">
        <v>0</v>
      </c>
      <c r="F125" s="232">
        <v>0</v>
      </c>
      <c r="G125" s="232">
        <v>0</v>
      </c>
    </row>
    <row r="126" spans="1:7" s="226" customFormat="1" ht="25.5" hidden="1" x14ac:dyDescent="0.2">
      <c r="A126" s="230">
        <v>44</v>
      </c>
      <c r="B126" s="231" t="s">
        <v>555</v>
      </c>
      <c r="C126" s="232">
        <v>0</v>
      </c>
      <c r="D126" s="232">
        <v>0</v>
      </c>
      <c r="E126" s="232">
        <v>0</v>
      </c>
      <c r="F126" s="232">
        <v>0</v>
      </c>
      <c r="G126" s="232">
        <v>0</v>
      </c>
    </row>
    <row r="127" spans="1:7" s="226" customFormat="1" ht="25.5" x14ac:dyDescent="0.2">
      <c r="A127" s="234">
        <v>45</v>
      </c>
      <c r="B127" s="235" t="s">
        <v>654</v>
      </c>
      <c r="C127" s="236">
        <f>SUM(C128:C133)</f>
        <v>0</v>
      </c>
      <c r="D127" s="236">
        <f>SUM(D128:D133)</f>
        <v>0</v>
      </c>
      <c r="E127" s="236">
        <f>SUM(E128:E133)</f>
        <v>0</v>
      </c>
      <c r="F127" s="236">
        <f>SUM(F128:F133)</f>
        <v>0</v>
      </c>
      <c r="G127" s="236">
        <f>SUM(G128:G133)</f>
        <v>0</v>
      </c>
    </row>
    <row r="128" spans="1:7" s="226" customFormat="1" ht="25.5" hidden="1" x14ac:dyDescent="0.2">
      <c r="A128" s="230">
        <v>46</v>
      </c>
      <c r="B128" s="231" t="s">
        <v>593</v>
      </c>
      <c r="C128" s="232">
        <v>0</v>
      </c>
      <c r="D128" s="232">
        <v>0</v>
      </c>
      <c r="E128" s="232">
        <v>0</v>
      </c>
      <c r="F128" s="232">
        <v>0</v>
      </c>
      <c r="G128" s="232">
        <v>0</v>
      </c>
    </row>
    <row r="129" spans="1:7" s="226" customFormat="1" ht="12.75" x14ac:dyDescent="0.2">
      <c r="A129" s="230">
        <v>47</v>
      </c>
      <c r="B129" s="231" t="s">
        <v>557</v>
      </c>
      <c r="C129" s="232">
        <v>0</v>
      </c>
      <c r="D129" s="232">
        <v>0</v>
      </c>
      <c r="E129" s="232">
        <f>'24.1'!D10</f>
        <v>0</v>
      </c>
      <c r="F129" s="232">
        <v>0</v>
      </c>
      <c r="G129" s="232">
        <f>'24.1'!D10</f>
        <v>0</v>
      </c>
    </row>
    <row r="130" spans="1:7" s="226" customFormat="1" ht="25.5" hidden="1" x14ac:dyDescent="0.2">
      <c r="A130" s="230">
        <v>48</v>
      </c>
      <c r="B130" s="231" t="s">
        <v>599</v>
      </c>
      <c r="C130" s="232">
        <v>0</v>
      </c>
      <c r="D130" s="232">
        <v>0</v>
      </c>
      <c r="E130" s="232">
        <v>0</v>
      </c>
      <c r="F130" s="232">
        <v>0</v>
      </c>
      <c r="G130" s="232">
        <v>0</v>
      </c>
    </row>
    <row r="131" spans="1:7" s="226" customFormat="1" ht="25.5" hidden="1" x14ac:dyDescent="0.2">
      <c r="A131" s="230">
        <v>49</v>
      </c>
      <c r="B131" s="231" t="s">
        <v>559</v>
      </c>
      <c r="C131" s="232">
        <v>0</v>
      </c>
      <c r="D131" s="232">
        <v>0</v>
      </c>
      <c r="E131" s="232">
        <v>0</v>
      </c>
      <c r="F131" s="232">
        <v>0</v>
      </c>
      <c r="G131" s="232">
        <v>0</v>
      </c>
    </row>
    <row r="132" spans="1:7" s="226" customFormat="1" ht="25.5" hidden="1" x14ac:dyDescent="0.2">
      <c r="A132" s="230">
        <v>50</v>
      </c>
      <c r="B132" s="231" t="s">
        <v>560</v>
      </c>
      <c r="C132" s="232">
        <v>0</v>
      </c>
      <c r="D132" s="232">
        <v>0</v>
      </c>
      <c r="E132" s="232">
        <v>0</v>
      </c>
      <c r="F132" s="232">
        <v>0</v>
      </c>
      <c r="G132" s="232">
        <v>0</v>
      </c>
    </row>
    <row r="133" spans="1:7" s="226" customFormat="1" ht="12.75" hidden="1" x14ac:dyDescent="0.2">
      <c r="A133" s="230">
        <v>51</v>
      </c>
      <c r="B133" s="231" t="s">
        <v>561</v>
      </c>
      <c r="C133" s="232">
        <v>0</v>
      </c>
      <c r="D133" s="232">
        <v>0</v>
      </c>
      <c r="E133" s="232">
        <v>0</v>
      </c>
      <c r="F133" s="232">
        <v>0</v>
      </c>
      <c r="G133" s="232">
        <v>0</v>
      </c>
    </row>
    <row r="134" spans="1:7" s="226" customFormat="1" ht="25.5" hidden="1" x14ac:dyDescent="0.2">
      <c r="A134" s="234">
        <v>52</v>
      </c>
      <c r="B134" s="235" t="s">
        <v>655</v>
      </c>
      <c r="C134" s="236">
        <f>SUM(C135:C136)</f>
        <v>0</v>
      </c>
      <c r="D134" s="236">
        <f>SUM(D135:D136)</f>
        <v>0</v>
      </c>
      <c r="E134" s="236">
        <f>SUM(E135:E136)</f>
        <v>0</v>
      </c>
      <c r="F134" s="236">
        <f>SUM(F135:F136)</f>
        <v>0</v>
      </c>
      <c r="G134" s="236">
        <f>SUM(G135:G136)</f>
        <v>0</v>
      </c>
    </row>
    <row r="135" spans="1:7" s="226" customFormat="1" ht="12.75" hidden="1" x14ac:dyDescent="0.2">
      <c r="A135" s="230">
        <v>53</v>
      </c>
      <c r="B135" s="231" t="s">
        <v>656</v>
      </c>
      <c r="C135" s="232">
        <v>0</v>
      </c>
      <c r="D135" s="232">
        <v>0</v>
      </c>
      <c r="E135" s="232">
        <v>0</v>
      </c>
      <c r="F135" s="232">
        <v>0</v>
      </c>
      <c r="G135" s="232">
        <v>0</v>
      </c>
    </row>
    <row r="136" spans="1:7" s="226" customFormat="1" ht="12.75" hidden="1" x14ac:dyDescent="0.2">
      <c r="A136" s="230">
        <v>54</v>
      </c>
      <c r="B136" s="231" t="s">
        <v>657</v>
      </c>
      <c r="C136" s="232">
        <v>0</v>
      </c>
      <c r="D136" s="232">
        <v>0</v>
      </c>
      <c r="E136" s="232">
        <v>0</v>
      </c>
      <c r="F136" s="232">
        <v>0</v>
      </c>
      <c r="G136" s="232">
        <v>0</v>
      </c>
    </row>
    <row r="137" spans="1:7" s="226" customFormat="1" ht="12.75" x14ac:dyDescent="0.2">
      <c r="A137" s="234">
        <v>55</v>
      </c>
      <c r="B137" s="235" t="s">
        <v>658</v>
      </c>
      <c r="C137" s="236">
        <f>SUM(C138:C149)</f>
        <v>0</v>
      </c>
      <c r="D137" s="236">
        <f>SUM(D138:D149)</f>
        <v>0</v>
      </c>
      <c r="E137" s="236">
        <f>SUM(E138:E149)</f>
        <v>950266.90999999992</v>
      </c>
      <c r="F137" s="236">
        <f>SUM(F138:F149)</f>
        <v>950266.90999999992</v>
      </c>
      <c r="G137" s="236">
        <f>SUM(G138:G149)</f>
        <v>950266.90999999992</v>
      </c>
    </row>
    <row r="138" spans="1:7" s="226" customFormat="1" ht="25.5" x14ac:dyDescent="0.2">
      <c r="A138" s="230">
        <v>56</v>
      </c>
      <c r="B138" s="231" t="s">
        <v>564</v>
      </c>
      <c r="C138" s="232">
        <v>0</v>
      </c>
      <c r="D138" s="232">
        <v>0</v>
      </c>
      <c r="E138" s="233">
        <f>'26'!D8</f>
        <v>0</v>
      </c>
      <c r="F138" s="233">
        <f>SUM(E138)</f>
        <v>0</v>
      </c>
      <c r="G138" s="233">
        <f>'26'!D8</f>
        <v>0</v>
      </c>
    </row>
    <row r="139" spans="1:7" s="226" customFormat="1" ht="25.5" x14ac:dyDescent="0.2">
      <c r="A139" s="230">
        <v>57</v>
      </c>
      <c r="B139" s="231" t="s">
        <v>601</v>
      </c>
      <c r="C139" s="232">
        <v>0</v>
      </c>
      <c r="D139" s="232">
        <v>0</v>
      </c>
      <c r="E139" s="233">
        <f>'26'!D9</f>
        <v>3136.47</v>
      </c>
      <c r="F139" s="233">
        <f>SUM(E139)</f>
        <v>3136.47</v>
      </c>
      <c r="G139" s="233">
        <f>'26'!D9</f>
        <v>3136.47</v>
      </c>
    </row>
    <row r="140" spans="1:7" s="226" customFormat="1" ht="12.75" hidden="1" x14ac:dyDescent="0.2">
      <c r="A140" s="230">
        <v>58</v>
      </c>
      <c r="B140" s="231" t="s">
        <v>575</v>
      </c>
      <c r="C140" s="232">
        <v>0</v>
      </c>
      <c r="D140" s="232">
        <v>0</v>
      </c>
      <c r="E140" s="232">
        <v>0</v>
      </c>
      <c r="F140" s="232">
        <v>0</v>
      </c>
      <c r="G140" s="232">
        <v>0</v>
      </c>
    </row>
    <row r="141" spans="1:7" s="226" customFormat="1" ht="12.75" hidden="1" x14ac:dyDescent="0.2">
      <c r="A141" s="230">
        <v>59</v>
      </c>
      <c r="B141" s="231" t="s">
        <v>566</v>
      </c>
      <c r="C141" s="232">
        <v>0</v>
      </c>
      <c r="D141" s="232">
        <v>0</v>
      </c>
      <c r="E141" s="232">
        <v>0</v>
      </c>
      <c r="F141" s="232">
        <v>0</v>
      </c>
      <c r="G141" s="232">
        <v>0</v>
      </c>
    </row>
    <row r="142" spans="1:7" s="226" customFormat="1" ht="25.5" hidden="1" x14ac:dyDescent="0.2">
      <c r="A142" s="230">
        <v>60</v>
      </c>
      <c r="B142" s="231" t="s">
        <v>567</v>
      </c>
      <c r="C142" s="232">
        <v>0</v>
      </c>
      <c r="D142" s="232">
        <v>0</v>
      </c>
      <c r="E142" s="232">
        <v>0</v>
      </c>
      <c r="F142" s="232">
        <v>0</v>
      </c>
      <c r="G142" s="232">
        <v>0</v>
      </c>
    </row>
    <row r="143" spans="1:7" s="226" customFormat="1" ht="25.5" hidden="1" x14ac:dyDescent="0.2">
      <c r="A143" s="230">
        <v>61</v>
      </c>
      <c r="B143" s="231" t="s">
        <v>568</v>
      </c>
      <c r="C143" s="232">
        <v>0</v>
      </c>
      <c r="D143" s="232">
        <v>0</v>
      </c>
      <c r="E143" s="232">
        <v>0</v>
      </c>
      <c r="F143" s="232">
        <v>0</v>
      </c>
      <c r="G143" s="232">
        <v>0</v>
      </c>
    </row>
    <row r="144" spans="1:7" s="226" customFormat="1" ht="38.25" hidden="1" x14ac:dyDescent="0.2">
      <c r="A144" s="230">
        <v>62</v>
      </c>
      <c r="B144" s="231" t="s">
        <v>569</v>
      </c>
      <c r="C144" s="232">
        <v>0</v>
      </c>
      <c r="D144" s="232">
        <v>0</v>
      </c>
      <c r="E144" s="232">
        <v>0</v>
      </c>
      <c r="F144" s="232">
        <v>0</v>
      </c>
      <c r="G144" s="232">
        <v>0</v>
      </c>
    </row>
    <row r="145" spans="1:7" s="226" customFormat="1" ht="12.75" hidden="1" x14ac:dyDescent="0.2">
      <c r="A145" s="230">
        <v>63</v>
      </c>
      <c r="B145" s="231" t="s">
        <v>570</v>
      </c>
      <c r="C145" s="232">
        <v>0</v>
      </c>
      <c r="D145" s="232">
        <v>0</v>
      </c>
      <c r="E145" s="232">
        <v>0</v>
      </c>
      <c r="F145" s="232">
        <v>0</v>
      </c>
      <c r="G145" s="232">
        <v>0</v>
      </c>
    </row>
    <row r="146" spans="1:7" s="226" customFormat="1" ht="12.75" hidden="1" x14ac:dyDescent="0.2">
      <c r="A146" s="230">
        <v>64</v>
      </c>
      <c r="B146" s="231" t="s">
        <v>571</v>
      </c>
      <c r="C146" s="232">
        <v>0</v>
      </c>
      <c r="D146" s="232">
        <v>0</v>
      </c>
      <c r="E146" s="232">
        <v>0</v>
      </c>
      <c r="F146" s="232">
        <v>0</v>
      </c>
      <c r="G146" s="232">
        <v>0</v>
      </c>
    </row>
    <row r="147" spans="1:7" s="226" customFormat="1" ht="12.75" hidden="1" x14ac:dyDescent="0.2">
      <c r="A147" s="230">
        <v>65</v>
      </c>
      <c r="B147" s="231" t="s">
        <v>572</v>
      </c>
      <c r="C147" s="232">
        <v>0</v>
      </c>
      <c r="D147" s="232">
        <v>0</v>
      </c>
      <c r="E147" s="232">
        <v>0</v>
      </c>
      <c r="F147" s="232">
        <v>0</v>
      </c>
      <c r="G147" s="232">
        <v>0</v>
      </c>
    </row>
    <row r="148" spans="1:7" s="226" customFormat="1" ht="12.75" hidden="1" x14ac:dyDescent="0.2">
      <c r="A148" s="230">
        <v>66</v>
      </c>
      <c r="B148" s="231" t="s">
        <v>573</v>
      </c>
      <c r="C148" s="232">
        <v>0</v>
      </c>
      <c r="D148" s="232">
        <v>0</v>
      </c>
      <c r="E148" s="232">
        <v>0</v>
      </c>
      <c r="F148" s="232">
        <v>0</v>
      </c>
      <c r="G148" s="232">
        <v>0</v>
      </c>
    </row>
    <row r="149" spans="1:7" s="226" customFormat="1" ht="12.75" x14ac:dyDescent="0.2">
      <c r="A149" s="230">
        <v>67</v>
      </c>
      <c r="B149" s="231" t="s">
        <v>574</v>
      </c>
      <c r="C149" s="232">
        <v>0</v>
      </c>
      <c r="D149" s="232">
        <v>0</v>
      </c>
      <c r="E149" s="232">
        <f>'26'!D28</f>
        <v>947130.44</v>
      </c>
      <c r="F149" s="233">
        <f>SUM(E149)</f>
        <v>947130.44</v>
      </c>
      <c r="G149" s="232">
        <f>'26'!D28</f>
        <v>947130.44</v>
      </c>
    </row>
  </sheetData>
  <mergeCells count="16">
    <mergeCell ref="C80:E80"/>
    <mergeCell ref="A78:G78"/>
    <mergeCell ref="A2:G2"/>
    <mergeCell ref="A1:G1"/>
    <mergeCell ref="A3:G3"/>
    <mergeCell ref="A4:G4"/>
    <mergeCell ref="A5:G5"/>
    <mergeCell ref="C7:E7"/>
    <mergeCell ref="A7:A8"/>
    <mergeCell ref="B7:B8"/>
    <mergeCell ref="F7:F8"/>
    <mergeCell ref="G7:G8"/>
    <mergeCell ref="A80:A81"/>
    <mergeCell ref="B80:B81"/>
    <mergeCell ref="F80:F81"/>
    <mergeCell ref="G80:G81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151"/>
  <sheetViews>
    <sheetView topLeftCell="A87" zoomScaleNormal="100" workbookViewId="0">
      <selection activeCell="C151" sqref="C151:D151"/>
    </sheetView>
  </sheetViews>
  <sheetFormatPr defaultRowHeight="12.75" x14ac:dyDescent="0.2"/>
  <cols>
    <col min="1" max="1" width="7" style="60" customWidth="1"/>
    <col min="2" max="2" width="29" style="60" customWidth="1"/>
    <col min="3" max="3" width="13" style="60" customWidth="1"/>
    <col min="4" max="4" width="9.42578125" style="60" customWidth="1"/>
    <col min="5" max="5" width="9.7109375" style="60" customWidth="1"/>
    <col min="6" max="6" width="9.42578125" style="60" bestFit="1" customWidth="1"/>
    <col min="7" max="7" width="12.7109375" style="60" customWidth="1"/>
    <col min="8" max="8" width="10.42578125" style="60" bestFit="1" customWidth="1"/>
    <col min="9" max="9" width="12.5703125" style="60" customWidth="1"/>
    <col min="10" max="10" width="12.42578125" style="60" customWidth="1"/>
    <col min="11" max="16384" width="9.140625" style="60"/>
  </cols>
  <sheetData>
    <row r="1" spans="1:10" x14ac:dyDescent="0.2">
      <c r="A1" s="605" t="s">
        <v>140</v>
      </c>
      <c r="B1" s="605"/>
      <c r="C1" s="605"/>
      <c r="D1" s="605"/>
      <c r="E1" s="605"/>
      <c r="F1" s="605"/>
      <c r="G1" s="605"/>
      <c r="H1" s="605"/>
      <c r="I1" s="605"/>
      <c r="J1" s="605"/>
    </row>
    <row r="2" spans="1:10" x14ac:dyDescent="0.2">
      <c r="A2" s="605" t="s">
        <v>141</v>
      </c>
      <c r="B2" s="605"/>
      <c r="C2" s="605"/>
      <c r="D2" s="605"/>
      <c r="E2" s="605"/>
      <c r="F2" s="605"/>
      <c r="G2" s="605"/>
      <c r="H2" s="605"/>
      <c r="I2" s="605"/>
      <c r="J2" s="605"/>
    </row>
    <row r="3" spans="1:10" ht="14.25" x14ac:dyDescent="0.2">
      <c r="A3" s="573" t="str">
        <f>'56.6'!A3:G3</f>
        <v>по состоянию на 30.06.2025</v>
      </c>
      <c r="B3" s="573"/>
      <c r="C3" s="573"/>
      <c r="D3" s="573"/>
      <c r="E3" s="573"/>
      <c r="F3" s="573"/>
      <c r="G3" s="573"/>
      <c r="H3" s="573"/>
      <c r="I3" s="573"/>
      <c r="J3" s="573"/>
    </row>
    <row r="4" spans="1:10" ht="14.25" x14ac:dyDescent="0.2">
      <c r="A4" s="573" t="s">
        <v>360</v>
      </c>
      <c r="B4" s="573"/>
      <c r="C4" s="573"/>
      <c r="D4" s="573"/>
      <c r="E4" s="573"/>
      <c r="F4" s="573"/>
      <c r="G4" s="573"/>
      <c r="H4" s="573"/>
      <c r="I4" s="573"/>
      <c r="J4" s="573"/>
    </row>
    <row r="5" spans="1:10" ht="14.25" x14ac:dyDescent="0.2">
      <c r="A5" s="573" t="s">
        <v>361</v>
      </c>
      <c r="B5" s="573"/>
      <c r="C5" s="573"/>
      <c r="D5" s="573"/>
      <c r="E5" s="573"/>
      <c r="F5" s="573"/>
      <c r="G5" s="573"/>
      <c r="H5" s="573"/>
      <c r="I5" s="573"/>
      <c r="J5" s="573"/>
    </row>
    <row r="6" spans="1:10" ht="13.5" thickBot="1" x14ac:dyDescent="0.25">
      <c r="A6" s="115"/>
      <c r="J6" s="74" t="s">
        <v>362</v>
      </c>
    </row>
    <row r="7" spans="1:10" ht="77.25" thickBot="1" x14ac:dyDescent="0.25">
      <c r="A7" s="348" t="s">
        <v>1</v>
      </c>
      <c r="B7" s="349" t="s">
        <v>3</v>
      </c>
      <c r="C7" s="349" t="s">
        <v>363</v>
      </c>
      <c r="D7" s="349" t="s">
        <v>364</v>
      </c>
      <c r="E7" s="349" t="s">
        <v>365</v>
      </c>
      <c r="F7" s="349" t="s">
        <v>366</v>
      </c>
      <c r="G7" s="349" t="s">
        <v>367</v>
      </c>
      <c r="H7" s="349" t="s">
        <v>368</v>
      </c>
      <c r="I7" s="349" t="s">
        <v>369</v>
      </c>
      <c r="J7" s="349" t="s">
        <v>151</v>
      </c>
    </row>
    <row r="8" spans="1:10" ht="13.5" thickBot="1" x14ac:dyDescent="0.25">
      <c r="A8" s="314">
        <v>1</v>
      </c>
      <c r="B8" s="315">
        <v>2</v>
      </c>
      <c r="C8" s="315">
        <v>3</v>
      </c>
      <c r="D8" s="315">
        <v>4</v>
      </c>
      <c r="E8" s="315">
        <v>5</v>
      </c>
      <c r="F8" s="315">
        <v>6</v>
      </c>
      <c r="G8" s="315">
        <v>7</v>
      </c>
      <c r="H8" s="315">
        <v>8</v>
      </c>
      <c r="I8" s="315">
        <v>9</v>
      </c>
      <c r="J8" s="315">
        <v>10</v>
      </c>
    </row>
    <row r="9" spans="1:10" ht="13.5" hidden="1" thickBot="1" x14ac:dyDescent="0.25">
      <c r="A9" s="208">
        <v>1</v>
      </c>
      <c r="B9" s="162" t="s">
        <v>73</v>
      </c>
      <c r="C9" s="209">
        <v>0</v>
      </c>
      <c r="D9" s="209">
        <v>0</v>
      </c>
      <c r="E9" s="209">
        <v>0</v>
      </c>
      <c r="F9" s="209">
        <v>0</v>
      </c>
      <c r="G9" s="209">
        <v>0</v>
      </c>
      <c r="H9" s="209">
        <v>0</v>
      </c>
      <c r="I9" s="209">
        <v>0</v>
      </c>
      <c r="J9" s="209">
        <f>SUM(C9:I9)</f>
        <v>0</v>
      </c>
    </row>
    <row r="10" spans="1:10" ht="51" hidden="1" x14ac:dyDescent="0.2">
      <c r="A10" s="624">
        <v>2</v>
      </c>
      <c r="B10" s="163" t="s">
        <v>370</v>
      </c>
      <c r="C10" s="626">
        <f>SUM(C12:C13)</f>
        <v>0</v>
      </c>
      <c r="D10" s="626">
        <f t="shared" ref="D10:J10" si="0">SUM(D12:D13)</f>
        <v>0</v>
      </c>
      <c r="E10" s="626">
        <f t="shared" si="0"/>
        <v>0</v>
      </c>
      <c r="F10" s="626">
        <f t="shared" si="0"/>
        <v>0</v>
      </c>
      <c r="G10" s="626">
        <f t="shared" si="0"/>
        <v>0</v>
      </c>
      <c r="H10" s="626">
        <f t="shared" si="0"/>
        <v>0</v>
      </c>
      <c r="I10" s="626">
        <f t="shared" si="0"/>
        <v>0</v>
      </c>
      <c r="J10" s="626">
        <f t="shared" si="0"/>
        <v>0</v>
      </c>
    </row>
    <row r="11" spans="1:10" ht="13.5" hidden="1" thickBot="1" x14ac:dyDescent="0.25">
      <c r="A11" s="625"/>
      <c r="B11" s="162" t="s">
        <v>157</v>
      </c>
      <c r="C11" s="627"/>
      <c r="D11" s="627"/>
      <c r="E11" s="627"/>
      <c r="F11" s="627"/>
      <c r="G11" s="627"/>
      <c r="H11" s="627"/>
      <c r="I11" s="627"/>
      <c r="J11" s="627"/>
    </row>
    <row r="12" spans="1:10" ht="77.25" hidden="1" thickBot="1" x14ac:dyDescent="0.25">
      <c r="A12" s="76">
        <v>3</v>
      </c>
      <c r="B12" s="78" t="s">
        <v>75</v>
      </c>
      <c r="C12" s="112">
        <v>0</v>
      </c>
      <c r="D12" s="112">
        <v>0</v>
      </c>
      <c r="E12" s="112">
        <v>0</v>
      </c>
      <c r="F12" s="112">
        <v>0</v>
      </c>
      <c r="G12" s="112">
        <v>0</v>
      </c>
      <c r="H12" s="112">
        <v>0</v>
      </c>
      <c r="I12" s="112">
        <v>0</v>
      </c>
      <c r="J12" s="112">
        <f>SUM(C12:I12)</f>
        <v>0</v>
      </c>
    </row>
    <row r="13" spans="1:10" ht="90" hidden="1" thickBot="1" x14ac:dyDescent="0.25">
      <c r="A13" s="76">
        <v>4</v>
      </c>
      <c r="B13" s="78" t="s">
        <v>371</v>
      </c>
      <c r="C13" s="112">
        <v>0</v>
      </c>
      <c r="D13" s="112">
        <v>0</v>
      </c>
      <c r="E13" s="112">
        <v>0</v>
      </c>
      <c r="F13" s="112">
        <v>0</v>
      </c>
      <c r="G13" s="112">
        <v>0</v>
      </c>
      <c r="H13" s="112">
        <v>0</v>
      </c>
      <c r="I13" s="112">
        <v>0</v>
      </c>
      <c r="J13" s="112">
        <f>SUM(C13:I13)</f>
        <v>0</v>
      </c>
    </row>
    <row r="14" spans="1:10" ht="51" hidden="1" x14ac:dyDescent="0.2">
      <c r="A14" s="624">
        <v>5</v>
      </c>
      <c r="B14" s="163" t="s">
        <v>372</v>
      </c>
      <c r="C14" s="626">
        <f>SUM(C16:C17)</f>
        <v>0</v>
      </c>
      <c r="D14" s="626">
        <f t="shared" ref="D14:J14" si="1">SUM(D16:D17)</f>
        <v>0</v>
      </c>
      <c r="E14" s="626">
        <f t="shared" si="1"/>
        <v>0</v>
      </c>
      <c r="F14" s="626">
        <f t="shared" si="1"/>
        <v>0</v>
      </c>
      <c r="G14" s="626">
        <f t="shared" si="1"/>
        <v>0</v>
      </c>
      <c r="H14" s="626">
        <f t="shared" si="1"/>
        <v>0</v>
      </c>
      <c r="I14" s="626">
        <f t="shared" si="1"/>
        <v>0</v>
      </c>
      <c r="J14" s="626">
        <f t="shared" si="1"/>
        <v>0</v>
      </c>
    </row>
    <row r="15" spans="1:10" ht="13.5" hidden="1" thickBot="1" x14ac:dyDescent="0.25">
      <c r="A15" s="625"/>
      <c r="B15" s="162" t="s">
        <v>157</v>
      </c>
      <c r="C15" s="627"/>
      <c r="D15" s="627"/>
      <c r="E15" s="627"/>
      <c r="F15" s="627"/>
      <c r="G15" s="627"/>
      <c r="H15" s="627"/>
      <c r="I15" s="627"/>
      <c r="J15" s="627"/>
    </row>
    <row r="16" spans="1:10" ht="13.5" hidden="1" thickBot="1" x14ac:dyDescent="0.25">
      <c r="A16" s="76">
        <v>6</v>
      </c>
      <c r="B16" s="78" t="s">
        <v>76</v>
      </c>
      <c r="C16" s="112">
        <v>0</v>
      </c>
      <c r="D16" s="112">
        <v>0</v>
      </c>
      <c r="E16" s="112">
        <v>0</v>
      </c>
      <c r="F16" s="112">
        <v>0</v>
      </c>
      <c r="G16" s="112">
        <v>0</v>
      </c>
      <c r="H16" s="112">
        <v>0</v>
      </c>
      <c r="I16" s="112">
        <v>0</v>
      </c>
      <c r="J16" s="112">
        <f>SUM(C16:I16)</f>
        <v>0</v>
      </c>
    </row>
    <row r="17" spans="1:10" ht="13.5" hidden="1" thickBot="1" x14ac:dyDescent="0.25">
      <c r="A17" s="76">
        <v>7</v>
      </c>
      <c r="B17" s="78" t="s">
        <v>77</v>
      </c>
      <c r="C17" s="112">
        <v>0</v>
      </c>
      <c r="D17" s="112">
        <v>0</v>
      </c>
      <c r="E17" s="112">
        <v>0</v>
      </c>
      <c r="F17" s="112">
        <v>0</v>
      </c>
      <c r="G17" s="112">
        <v>0</v>
      </c>
      <c r="H17" s="112">
        <v>0</v>
      </c>
      <c r="I17" s="112">
        <v>0</v>
      </c>
      <c r="J17" s="112">
        <f>SUM(C17:I17)</f>
        <v>0</v>
      </c>
    </row>
    <row r="18" spans="1:10" ht="38.25" hidden="1" x14ac:dyDescent="0.2">
      <c r="A18" s="624">
        <v>8</v>
      </c>
      <c r="B18" s="163" t="s">
        <v>373</v>
      </c>
      <c r="C18" s="626">
        <f>SUM(C20:C22)</f>
        <v>0</v>
      </c>
      <c r="D18" s="626">
        <f t="shared" ref="D18:J18" si="2">SUM(D20:D22)</f>
        <v>0</v>
      </c>
      <c r="E18" s="626">
        <f t="shared" si="2"/>
        <v>0</v>
      </c>
      <c r="F18" s="626">
        <f t="shared" si="2"/>
        <v>0</v>
      </c>
      <c r="G18" s="626">
        <f t="shared" si="2"/>
        <v>0</v>
      </c>
      <c r="H18" s="626">
        <f t="shared" si="2"/>
        <v>0</v>
      </c>
      <c r="I18" s="626">
        <f t="shared" si="2"/>
        <v>0</v>
      </c>
      <c r="J18" s="626">
        <f t="shared" si="2"/>
        <v>0</v>
      </c>
    </row>
    <row r="19" spans="1:10" ht="13.5" hidden="1" thickBot="1" x14ac:dyDescent="0.25">
      <c r="A19" s="625"/>
      <c r="B19" s="162" t="s">
        <v>157</v>
      </c>
      <c r="C19" s="627"/>
      <c r="D19" s="627"/>
      <c r="E19" s="627"/>
      <c r="F19" s="627"/>
      <c r="G19" s="627"/>
      <c r="H19" s="627"/>
      <c r="I19" s="627"/>
      <c r="J19" s="627"/>
    </row>
    <row r="20" spans="1:10" ht="39" hidden="1" thickBot="1" x14ac:dyDescent="0.25">
      <c r="A20" s="76">
        <v>9</v>
      </c>
      <c r="B20" s="78" t="s">
        <v>79</v>
      </c>
      <c r="C20" s="112">
        <v>0</v>
      </c>
      <c r="D20" s="112">
        <v>0</v>
      </c>
      <c r="E20" s="112">
        <v>0</v>
      </c>
      <c r="F20" s="112">
        <v>0</v>
      </c>
      <c r="G20" s="112">
        <v>0</v>
      </c>
      <c r="H20" s="112">
        <v>0</v>
      </c>
      <c r="I20" s="112">
        <v>0</v>
      </c>
      <c r="J20" s="112">
        <f>SUM(C20:I20)</f>
        <v>0</v>
      </c>
    </row>
    <row r="21" spans="1:10" ht="26.25" hidden="1" thickBot="1" x14ac:dyDescent="0.25">
      <c r="A21" s="76">
        <v>10</v>
      </c>
      <c r="B21" s="78" t="s">
        <v>80</v>
      </c>
      <c r="C21" s="112">
        <v>0</v>
      </c>
      <c r="D21" s="112">
        <v>0</v>
      </c>
      <c r="E21" s="112">
        <v>0</v>
      </c>
      <c r="F21" s="112">
        <v>0</v>
      </c>
      <c r="G21" s="112">
        <v>0</v>
      </c>
      <c r="H21" s="112">
        <v>0</v>
      </c>
      <c r="I21" s="111">
        <v>0</v>
      </c>
      <c r="J21" s="111">
        <f>I21</f>
        <v>0</v>
      </c>
    </row>
    <row r="22" spans="1:10" ht="13.5" hidden="1" thickBot="1" x14ac:dyDescent="0.25">
      <c r="A22" s="76">
        <v>11</v>
      </c>
      <c r="B22" s="78" t="s">
        <v>81</v>
      </c>
      <c r="C22" s="112">
        <v>0</v>
      </c>
      <c r="D22" s="112">
        <v>0</v>
      </c>
      <c r="E22" s="112">
        <v>0</v>
      </c>
      <c r="F22" s="112">
        <v>0</v>
      </c>
      <c r="G22" s="112">
        <v>0</v>
      </c>
      <c r="H22" s="112">
        <v>0</v>
      </c>
      <c r="I22" s="112">
        <v>0</v>
      </c>
      <c r="J22" s="112">
        <f>SUM(C22:I22)</f>
        <v>0</v>
      </c>
    </row>
    <row r="23" spans="1:10" ht="26.25" hidden="1" thickBot="1" x14ac:dyDescent="0.25">
      <c r="A23" s="208">
        <v>12</v>
      </c>
      <c r="B23" s="162" t="s">
        <v>28</v>
      </c>
      <c r="C23" s="209">
        <v>0</v>
      </c>
      <c r="D23" s="209">
        <v>0</v>
      </c>
      <c r="E23" s="209">
        <v>0</v>
      </c>
      <c r="F23" s="209">
        <v>0</v>
      </c>
      <c r="G23" s="209">
        <v>0</v>
      </c>
      <c r="H23" s="209">
        <v>0</v>
      </c>
      <c r="I23" s="209">
        <v>0</v>
      </c>
      <c r="J23" s="209">
        <f t="shared" ref="J23:J30" si="3">SUM(C23:I23)</f>
        <v>0</v>
      </c>
    </row>
    <row r="24" spans="1:10" ht="26.25" hidden="1" thickBot="1" x14ac:dyDescent="0.25">
      <c r="A24" s="76">
        <v>13</v>
      </c>
      <c r="B24" s="78" t="s">
        <v>29</v>
      </c>
      <c r="C24" s="112">
        <v>0</v>
      </c>
      <c r="D24" s="112">
        <v>0</v>
      </c>
      <c r="E24" s="112">
        <v>0</v>
      </c>
      <c r="F24" s="112">
        <v>0</v>
      </c>
      <c r="G24" s="112">
        <v>0</v>
      </c>
      <c r="H24" s="112">
        <v>0</v>
      </c>
      <c r="I24" s="112">
        <v>0</v>
      </c>
      <c r="J24" s="112">
        <f t="shared" si="3"/>
        <v>0</v>
      </c>
    </row>
    <row r="25" spans="1:10" ht="26.25" hidden="1" thickBot="1" x14ac:dyDescent="0.25">
      <c r="A25" s="76">
        <v>14</v>
      </c>
      <c r="B25" s="78" t="s">
        <v>30</v>
      </c>
      <c r="C25" s="112">
        <v>0</v>
      </c>
      <c r="D25" s="112">
        <v>0</v>
      </c>
      <c r="E25" s="112">
        <v>0</v>
      </c>
      <c r="F25" s="112">
        <v>0</v>
      </c>
      <c r="G25" s="112">
        <v>0</v>
      </c>
      <c r="H25" s="112">
        <v>0</v>
      </c>
      <c r="I25" s="112">
        <v>0</v>
      </c>
      <c r="J25" s="112">
        <f t="shared" si="3"/>
        <v>0</v>
      </c>
    </row>
    <row r="26" spans="1:10" ht="39" hidden="1" thickBot="1" x14ac:dyDescent="0.25">
      <c r="A26" s="76">
        <v>15</v>
      </c>
      <c r="B26" s="78" t="s">
        <v>83</v>
      </c>
      <c r="C26" s="112">
        <v>0</v>
      </c>
      <c r="D26" s="112">
        <v>0</v>
      </c>
      <c r="E26" s="112">
        <v>0</v>
      </c>
      <c r="F26" s="112">
        <v>0</v>
      </c>
      <c r="G26" s="112">
        <v>0</v>
      </c>
      <c r="H26" s="112">
        <v>0</v>
      </c>
      <c r="I26" s="112">
        <v>0</v>
      </c>
      <c r="J26" s="112">
        <f t="shared" si="3"/>
        <v>0</v>
      </c>
    </row>
    <row r="27" spans="1:10" ht="13.5" hidden="1" thickBot="1" x14ac:dyDescent="0.25">
      <c r="A27" s="76">
        <v>16</v>
      </c>
      <c r="B27" s="78" t="s">
        <v>85</v>
      </c>
      <c r="C27" s="112">
        <v>0</v>
      </c>
      <c r="D27" s="112">
        <v>0</v>
      </c>
      <c r="E27" s="112">
        <v>0</v>
      </c>
      <c r="F27" s="112">
        <v>0</v>
      </c>
      <c r="G27" s="112">
        <v>0</v>
      </c>
      <c r="H27" s="112">
        <v>0</v>
      </c>
      <c r="I27" s="112">
        <v>0</v>
      </c>
      <c r="J27" s="112">
        <f t="shared" si="3"/>
        <v>0</v>
      </c>
    </row>
    <row r="28" spans="1:10" ht="13.5" hidden="1" thickBot="1" x14ac:dyDescent="0.25">
      <c r="A28" s="76">
        <v>17</v>
      </c>
      <c r="B28" s="78" t="s">
        <v>86</v>
      </c>
      <c r="C28" s="112">
        <v>0</v>
      </c>
      <c r="D28" s="112">
        <v>0</v>
      </c>
      <c r="E28" s="112">
        <v>0</v>
      </c>
      <c r="F28" s="112">
        <v>0</v>
      </c>
      <c r="G28" s="112">
        <v>0</v>
      </c>
      <c r="H28" s="112">
        <v>0</v>
      </c>
      <c r="I28" s="112">
        <v>0</v>
      </c>
      <c r="J28" s="112">
        <f t="shared" si="3"/>
        <v>0</v>
      </c>
    </row>
    <row r="29" spans="1:10" ht="13.5" hidden="1" thickBot="1" x14ac:dyDescent="0.25">
      <c r="A29" s="76">
        <v>18</v>
      </c>
      <c r="B29" s="78" t="s">
        <v>87</v>
      </c>
      <c r="C29" s="112">
        <v>0</v>
      </c>
      <c r="D29" s="112">
        <v>0</v>
      </c>
      <c r="E29" s="112">
        <v>0</v>
      </c>
      <c r="F29" s="112">
        <v>0</v>
      </c>
      <c r="G29" s="112">
        <v>0</v>
      </c>
      <c r="H29" s="112">
        <v>0</v>
      </c>
      <c r="I29" s="112">
        <v>0</v>
      </c>
      <c r="J29" s="112">
        <f t="shared" si="3"/>
        <v>0</v>
      </c>
    </row>
    <row r="30" spans="1:10" ht="13.5" hidden="1" thickBot="1" x14ac:dyDescent="0.25">
      <c r="A30" s="76">
        <v>19</v>
      </c>
      <c r="B30" s="78" t="s">
        <v>96</v>
      </c>
      <c r="C30" s="112">
        <v>0</v>
      </c>
      <c r="D30" s="112">
        <v>0</v>
      </c>
      <c r="E30" s="112">
        <v>0</v>
      </c>
      <c r="F30" s="112">
        <v>0</v>
      </c>
      <c r="G30" s="112">
        <v>0</v>
      </c>
      <c r="H30" s="112">
        <v>0</v>
      </c>
      <c r="I30" s="112">
        <v>0</v>
      </c>
      <c r="J30" s="112">
        <f t="shared" si="3"/>
        <v>0</v>
      </c>
    </row>
    <row r="31" spans="1:10" ht="51" hidden="1" x14ac:dyDescent="0.2">
      <c r="A31" s="624">
        <v>20</v>
      </c>
      <c r="B31" s="163" t="s">
        <v>374</v>
      </c>
      <c r="C31" s="626">
        <f>SUM(C33:C34)</f>
        <v>0</v>
      </c>
      <c r="D31" s="626">
        <f t="shared" ref="D31:J31" si="4">SUM(D33:D34)</f>
        <v>0</v>
      </c>
      <c r="E31" s="626">
        <f t="shared" si="4"/>
        <v>0</v>
      </c>
      <c r="F31" s="626">
        <f t="shared" si="4"/>
        <v>0</v>
      </c>
      <c r="G31" s="626">
        <f t="shared" si="4"/>
        <v>0</v>
      </c>
      <c r="H31" s="626">
        <f t="shared" si="4"/>
        <v>0</v>
      </c>
      <c r="I31" s="626">
        <f t="shared" si="4"/>
        <v>0</v>
      </c>
      <c r="J31" s="626">
        <f t="shared" si="4"/>
        <v>0</v>
      </c>
    </row>
    <row r="32" spans="1:10" ht="13.5" hidden="1" thickBot="1" x14ac:dyDescent="0.25">
      <c r="A32" s="625"/>
      <c r="B32" s="162" t="s">
        <v>157</v>
      </c>
      <c r="C32" s="627"/>
      <c r="D32" s="627"/>
      <c r="E32" s="627"/>
      <c r="F32" s="627"/>
      <c r="G32" s="627"/>
      <c r="H32" s="627"/>
      <c r="I32" s="627"/>
      <c r="J32" s="627"/>
    </row>
    <row r="33" spans="1:10" ht="77.25" hidden="1" thickBot="1" x14ac:dyDescent="0.25">
      <c r="A33" s="76">
        <v>21</v>
      </c>
      <c r="B33" s="78" t="s">
        <v>99</v>
      </c>
      <c r="C33" s="112">
        <v>0</v>
      </c>
      <c r="D33" s="112">
        <v>0</v>
      </c>
      <c r="E33" s="112">
        <v>0</v>
      </c>
      <c r="F33" s="112">
        <v>0</v>
      </c>
      <c r="G33" s="112">
        <v>0</v>
      </c>
      <c r="H33" s="112">
        <v>0</v>
      </c>
      <c r="I33" s="112">
        <v>0</v>
      </c>
      <c r="J33" s="112">
        <f>SUM(C33:I33)</f>
        <v>0</v>
      </c>
    </row>
    <row r="34" spans="1:10" ht="90" hidden="1" thickBot="1" x14ac:dyDescent="0.25">
      <c r="A34" s="76">
        <v>22</v>
      </c>
      <c r="B34" s="78" t="s">
        <v>103</v>
      </c>
      <c r="C34" s="112">
        <v>0</v>
      </c>
      <c r="D34" s="112">
        <v>0</v>
      </c>
      <c r="E34" s="112">
        <v>0</v>
      </c>
      <c r="F34" s="112">
        <v>0</v>
      </c>
      <c r="G34" s="112">
        <v>0</v>
      </c>
      <c r="H34" s="112">
        <v>0</v>
      </c>
      <c r="I34" s="112">
        <v>0</v>
      </c>
      <c r="J34" s="112">
        <f>SUM(C34:I34)</f>
        <v>0</v>
      </c>
    </row>
    <row r="35" spans="1:10" ht="38.25" hidden="1" x14ac:dyDescent="0.2">
      <c r="A35" s="624">
        <v>23</v>
      </c>
      <c r="B35" s="163" t="s">
        <v>375</v>
      </c>
      <c r="C35" s="626">
        <f t="shared" ref="C35:J35" si="5">SUM(C37:C40)</f>
        <v>0</v>
      </c>
      <c r="D35" s="626">
        <f t="shared" si="5"/>
        <v>0</v>
      </c>
      <c r="E35" s="626">
        <f t="shared" si="5"/>
        <v>0</v>
      </c>
      <c r="F35" s="626">
        <f t="shared" si="5"/>
        <v>0</v>
      </c>
      <c r="G35" s="626">
        <f t="shared" si="5"/>
        <v>0</v>
      </c>
      <c r="H35" s="626">
        <f t="shared" si="5"/>
        <v>0</v>
      </c>
      <c r="I35" s="626">
        <f t="shared" si="5"/>
        <v>0</v>
      </c>
      <c r="J35" s="626">
        <f t="shared" si="5"/>
        <v>0</v>
      </c>
    </row>
    <row r="36" spans="1:10" ht="13.5" hidden="1" thickBot="1" x14ac:dyDescent="0.25">
      <c r="A36" s="625"/>
      <c r="B36" s="162" t="s">
        <v>157</v>
      </c>
      <c r="C36" s="627"/>
      <c r="D36" s="627"/>
      <c r="E36" s="627"/>
      <c r="F36" s="627"/>
      <c r="G36" s="627"/>
      <c r="H36" s="627"/>
      <c r="I36" s="627"/>
      <c r="J36" s="627"/>
    </row>
    <row r="37" spans="1:10" ht="13.5" hidden="1" thickBot="1" x14ac:dyDescent="0.25">
      <c r="A37" s="76">
        <v>24</v>
      </c>
      <c r="B37" s="78" t="s">
        <v>106</v>
      </c>
      <c r="C37" s="112">
        <v>0</v>
      </c>
      <c r="D37" s="112">
        <v>0</v>
      </c>
      <c r="E37" s="112">
        <v>0</v>
      </c>
      <c r="F37" s="112">
        <v>0</v>
      </c>
      <c r="G37" s="112">
        <v>0</v>
      </c>
      <c r="H37" s="112">
        <v>0</v>
      </c>
      <c r="I37" s="112">
        <v>0</v>
      </c>
      <c r="J37" s="112">
        <f t="shared" ref="J37:J42" si="6">SUM(C37:I37)</f>
        <v>0</v>
      </c>
    </row>
    <row r="38" spans="1:10" ht="26.25" hidden="1" thickBot="1" x14ac:dyDescent="0.25">
      <c r="A38" s="76">
        <v>25</v>
      </c>
      <c r="B38" s="78" t="s">
        <v>107</v>
      </c>
      <c r="C38" s="112">
        <v>0</v>
      </c>
      <c r="D38" s="112">
        <v>0</v>
      </c>
      <c r="E38" s="112">
        <v>0</v>
      </c>
      <c r="F38" s="112">
        <v>0</v>
      </c>
      <c r="G38" s="112">
        <v>0</v>
      </c>
      <c r="H38" s="112">
        <v>0</v>
      </c>
      <c r="I38" s="112">
        <v>0</v>
      </c>
      <c r="J38" s="112">
        <f t="shared" si="6"/>
        <v>0</v>
      </c>
    </row>
    <row r="39" spans="1:10" ht="26.25" hidden="1" thickBot="1" x14ac:dyDescent="0.25">
      <c r="A39" s="76">
        <v>26</v>
      </c>
      <c r="B39" s="78" t="s">
        <v>108</v>
      </c>
      <c r="C39" s="112">
        <v>0</v>
      </c>
      <c r="D39" s="112">
        <v>0</v>
      </c>
      <c r="E39" s="112">
        <v>0</v>
      </c>
      <c r="F39" s="112">
        <v>0</v>
      </c>
      <c r="G39" s="112">
        <v>0</v>
      </c>
      <c r="H39" s="112">
        <v>0</v>
      </c>
      <c r="I39" s="112">
        <v>0</v>
      </c>
      <c r="J39" s="112">
        <f t="shared" si="6"/>
        <v>0</v>
      </c>
    </row>
    <row r="40" spans="1:10" ht="13.5" hidden="1" thickBot="1" x14ac:dyDescent="0.25">
      <c r="A40" s="76">
        <v>27</v>
      </c>
      <c r="B40" s="78" t="s">
        <v>109</v>
      </c>
      <c r="C40" s="112">
        <v>0</v>
      </c>
      <c r="D40" s="112">
        <v>0</v>
      </c>
      <c r="E40" s="112">
        <v>0</v>
      </c>
      <c r="F40" s="112">
        <v>0</v>
      </c>
      <c r="G40" s="112">
        <v>0</v>
      </c>
      <c r="H40" s="112">
        <v>0</v>
      </c>
      <c r="I40" s="112">
        <v>0</v>
      </c>
      <c r="J40" s="112">
        <f t="shared" si="6"/>
        <v>0</v>
      </c>
    </row>
    <row r="41" spans="1:10" ht="39" hidden="1" thickBot="1" x14ac:dyDescent="0.25">
      <c r="A41" s="208">
        <v>28</v>
      </c>
      <c r="B41" s="162" t="s">
        <v>376</v>
      </c>
      <c r="C41" s="209">
        <v>0</v>
      </c>
      <c r="D41" s="209">
        <v>0</v>
      </c>
      <c r="E41" s="209">
        <v>0</v>
      </c>
      <c r="F41" s="209">
        <v>0</v>
      </c>
      <c r="G41" s="209">
        <v>0</v>
      </c>
      <c r="H41" s="209">
        <v>0</v>
      </c>
      <c r="I41" s="209">
        <v>0</v>
      </c>
      <c r="J41" s="209">
        <f t="shared" si="6"/>
        <v>0</v>
      </c>
    </row>
    <row r="42" spans="1:10" ht="13.5" thickBot="1" x14ac:dyDescent="0.25">
      <c r="A42" s="208">
        <v>29</v>
      </c>
      <c r="B42" s="162" t="s">
        <v>37</v>
      </c>
      <c r="C42" s="209">
        <v>0</v>
      </c>
      <c r="D42" s="209">
        <v>0</v>
      </c>
      <c r="E42" s="209">
        <v>0</v>
      </c>
      <c r="F42" s="209">
        <v>0</v>
      </c>
      <c r="G42" s="209">
        <v>632297</v>
      </c>
      <c r="H42" s="209">
        <v>0</v>
      </c>
      <c r="I42" s="209">
        <v>0</v>
      </c>
      <c r="J42" s="209">
        <f t="shared" si="6"/>
        <v>632297</v>
      </c>
    </row>
    <row r="43" spans="1:10" x14ac:dyDescent="0.2">
      <c r="A43" s="115"/>
    </row>
    <row r="44" spans="1:10" x14ac:dyDescent="0.2">
      <c r="A44" s="618" t="s">
        <v>459</v>
      </c>
      <c r="B44" s="618"/>
      <c r="C44" s="618"/>
      <c r="D44" s="618"/>
      <c r="E44" s="618"/>
      <c r="F44" s="618"/>
      <c r="G44" s="618"/>
      <c r="H44" s="618"/>
      <c r="I44" s="618"/>
      <c r="J44" s="618"/>
    </row>
    <row r="45" spans="1:10" ht="13.5" thickBot="1" x14ac:dyDescent="0.25">
      <c r="A45" s="115"/>
      <c r="J45" s="74" t="s">
        <v>362</v>
      </c>
    </row>
    <row r="46" spans="1:10" ht="77.25" thickBot="1" x14ac:dyDescent="0.25">
      <c r="A46" s="348" t="s">
        <v>1</v>
      </c>
      <c r="B46" s="349" t="s">
        <v>3</v>
      </c>
      <c r="C46" s="349" t="s">
        <v>363</v>
      </c>
      <c r="D46" s="349" t="s">
        <v>364</v>
      </c>
      <c r="E46" s="349" t="s">
        <v>365</v>
      </c>
      <c r="F46" s="349" t="s">
        <v>366</v>
      </c>
      <c r="G46" s="349" t="s">
        <v>367</v>
      </c>
      <c r="H46" s="349" t="s">
        <v>368</v>
      </c>
      <c r="I46" s="349" t="s">
        <v>369</v>
      </c>
      <c r="J46" s="349" t="s">
        <v>151</v>
      </c>
    </row>
    <row r="47" spans="1:10" ht="13.5" thickBot="1" x14ac:dyDescent="0.25">
      <c r="A47" s="314">
        <v>1</v>
      </c>
      <c r="B47" s="315">
        <v>2</v>
      </c>
      <c r="C47" s="315">
        <v>3</v>
      </c>
      <c r="D47" s="315">
        <v>4</v>
      </c>
      <c r="E47" s="315">
        <v>5</v>
      </c>
      <c r="F47" s="315">
        <v>6</v>
      </c>
      <c r="G47" s="315">
        <v>7</v>
      </c>
      <c r="H47" s="315">
        <v>8</v>
      </c>
      <c r="I47" s="315">
        <v>9</v>
      </c>
      <c r="J47" s="315">
        <v>10</v>
      </c>
    </row>
    <row r="48" spans="1:10" ht="13.5" hidden="1" thickBot="1" x14ac:dyDescent="0.25">
      <c r="A48" s="208">
        <v>1</v>
      </c>
      <c r="B48" s="162" t="s">
        <v>73</v>
      </c>
      <c r="C48" s="209">
        <v>0</v>
      </c>
      <c r="D48" s="209">
        <v>0</v>
      </c>
      <c r="E48" s="209">
        <v>0</v>
      </c>
      <c r="F48" s="209">
        <v>0</v>
      </c>
      <c r="G48" s="209">
        <v>0</v>
      </c>
      <c r="H48" s="209">
        <v>0</v>
      </c>
      <c r="I48" s="209">
        <v>0</v>
      </c>
      <c r="J48" s="209">
        <f>SUM(C48:I48)</f>
        <v>0</v>
      </c>
    </row>
    <row r="49" spans="1:10" ht="51" hidden="1" x14ac:dyDescent="0.2">
      <c r="A49" s="624">
        <v>2</v>
      </c>
      <c r="B49" s="163" t="s">
        <v>370</v>
      </c>
      <c r="C49" s="626">
        <f>SUM(C51:C52)</f>
        <v>0</v>
      </c>
      <c r="D49" s="626">
        <f t="shared" ref="D49:J49" si="7">SUM(D51:D52)</f>
        <v>0</v>
      </c>
      <c r="E49" s="626">
        <f t="shared" si="7"/>
        <v>0</v>
      </c>
      <c r="F49" s="626">
        <f t="shared" si="7"/>
        <v>0</v>
      </c>
      <c r="G49" s="626">
        <f t="shared" si="7"/>
        <v>0</v>
      </c>
      <c r="H49" s="626">
        <f t="shared" si="7"/>
        <v>0</v>
      </c>
      <c r="I49" s="626">
        <f t="shared" si="7"/>
        <v>0</v>
      </c>
      <c r="J49" s="626">
        <f t="shared" si="7"/>
        <v>0</v>
      </c>
    </row>
    <row r="50" spans="1:10" ht="13.5" hidden="1" thickBot="1" x14ac:dyDescent="0.25">
      <c r="A50" s="625"/>
      <c r="B50" s="162" t="s">
        <v>157</v>
      </c>
      <c r="C50" s="627"/>
      <c r="D50" s="627"/>
      <c r="E50" s="627"/>
      <c r="F50" s="627"/>
      <c r="G50" s="627"/>
      <c r="H50" s="627"/>
      <c r="I50" s="627"/>
      <c r="J50" s="627"/>
    </row>
    <row r="51" spans="1:10" ht="77.25" hidden="1" thickBot="1" x14ac:dyDescent="0.25">
      <c r="A51" s="76">
        <v>3</v>
      </c>
      <c r="B51" s="78" t="s">
        <v>75</v>
      </c>
      <c r="C51" s="112">
        <v>0</v>
      </c>
      <c r="D51" s="112">
        <v>0</v>
      </c>
      <c r="E51" s="112">
        <v>0</v>
      </c>
      <c r="F51" s="112">
        <v>0</v>
      </c>
      <c r="G51" s="112">
        <v>0</v>
      </c>
      <c r="H51" s="112">
        <v>0</v>
      </c>
      <c r="I51" s="112">
        <v>0</v>
      </c>
      <c r="J51" s="112">
        <f>SUM(C51:I51)</f>
        <v>0</v>
      </c>
    </row>
    <row r="52" spans="1:10" ht="90" hidden="1" thickBot="1" x14ac:dyDescent="0.25">
      <c r="A52" s="76">
        <v>4</v>
      </c>
      <c r="B52" s="78" t="s">
        <v>371</v>
      </c>
      <c r="C52" s="112">
        <v>0</v>
      </c>
      <c r="D52" s="112">
        <v>0</v>
      </c>
      <c r="E52" s="112">
        <v>0</v>
      </c>
      <c r="F52" s="112">
        <v>0</v>
      </c>
      <c r="G52" s="112">
        <v>0</v>
      </c>
      <c r="H52" s="112">
        <v>0</v>
      </c>
      <c r="I52" s="112">
        <v>0</v>
      </c>
      <c r="J52" s="112">
        <f>SUM(C52:I52)</f>
        <v>0</v>
      </c>
    </row>
    <row r="53" spans="1:10" ht="51" hidden="1" x14ac:dyDescent="0.2">
      <c r="A53" s="624">
        <v>5</v>
      </c>
      <c r="B53" s="163" t="s">
        <v>372</v>
      </c>
      <c r="C53" s="626">
        <f>SUM(C55:C56)</f>
        <v>0</v>
      </c>
      <c r="D53" s="626">
        <f t="shared" ref="D53:J53" si="8">SUM(D55:D56)</f>
        <v>0</v>
      </c>
      <c r="E53" s="626">
        <f t="shared" si="8"/>
        <v>0</v>
      </c>
      <c r="F53" s="626">
        <f t="shared" si="8"/>
        <v>0</v>
      </c>
      <c r="G53" s="626">
        <f t="shared" si="8"/>
        <v>0</v>
      </c>
      <c r="H53" s="626">
        <f t="shared" si="8"/>
        <v>0</v>
      </c>
      <c r="I53" s="626">
        <f t="shared" si="8"/>
        <v>0</v>
      </c>
      <c r="J53" s="626">
        <f t="shared" si="8"/>
        <v>0</v>
      </c>
    </row>
    <row r="54" spans="1:10" ht="13.5" hidden="1" thickBot="1" x14ac:dyDescent="0.25">
      <c r="A54" s="625"/>
      <c r="B54" s="162" t="s">
        <v>157</v>
      </c>
      <c r="C54" s="627"/>
      <c r="D54" s="627"/>
      <c r="E54" s="627"/>
      <c r="F54" s="627"/>
      <c r="G54" s="627"/>
      <c r="H54" s="627"/>
      <c r="I54" s="627"/>
      <c r="J54" s="627"/>
    </row>
    <row r="55" spans="1:10" ht="13.5" hidden="1" thickBot="1" x14ac:dyDescent="0.25">
      <c r="A55" s="76">
        <v>6</v>
      </c>
      <c r="B55" s="78" t="s">
        <v>76</v>
      </c>
      <c r="C55" s="112">
        <v>0</v>
      </c>
      <c r="D55" s="112">
        <v>0</v>
      </c>
      <c r="E55" s="112">
        <v>0</v>
      </c>
      <c r="F55" s="112">
        <v>0</v>
      </c>
      <c r="G55" s="112">
        <v>0</v>
      </c>
      <c r="H55" s="112">
        <v>0</v>
      </c>
      <c r="I55" s="112">
        <v>0</v>
      </c>
      <c r="J55" s="112">
        <f>SUM(C55:I55)</f>
        <v>0</v>
      </c>
    </row>
    <row r="56" spans="1:10" ht="13.5" hidden="1" thickBot="1" x14ac:dyDescent="0.25">
      <c r="A56" s="76">
        <v>7</v>
      </c>
      <c r="B56" s="78" t="s">
        <v>77</v>
      </c>
      <c r="C56" s="112">
        <v>0</v>
      </c>
      <c r="D56" s="112">
        <v>0</v>
      </c>
      <c r="E56" s="112">
        <v>0</v>
      </c>
      <c r="F56" s="112">
        <v>0</v>
      </c>
      <c r="G56" s="112">
        <v>0</v>
      </c>
      <c r="H56" s="112">
        <v>0</v>
      </c>
      <c r="I56" s="112">
        <v>0</v>
      </c>
      <c r="J56" s="112">
        <f>SUM(C56:I56)</f>
        <v>0</v>
      </c>
    </row>
    <row r="57" spans="1:10" ht="38.25" hidden="1" x14ac:dyDescent="0.2">
      <c r="A57" s="624">
        <v>8</v>
      </c>
      <c r="B57" s="163" t="s">
        <v>373</v>
      </c>
      <c r="C57" s="626">
        <f>SUM(C59:C61)</f>
        <v>0</v>
      </c>
      <c r="D57" s="626">
        <f t="shared" ref="D57:J57" si="9">SUM(D59:D61)</f>
        <v>0</v>
      </c>
      <c r="E57" s="626">
        <f t="shared" si="9"/>
        <v>0</v>
      </c>
      <c r="F57" s="626">
        <f t="shared" si="9"/>
        <v>0</v>
      </c>
      <c r="G57" s="626">
        <f t="shared" si="9"/>
        <v>0</v>
      </c>
      <c r="H57" s="626">
        <f t="shared" si="9"/>
        <v>0</v>
      </c>
      <c r="I57" s="626">
        <f t="shared" si="9"/>
        <v>0</v>
      </c>
      <c r="J57" s="626">
        <f t="shared" si="9"/>
        <v>0</v>
      </c>
    </row>
    <row r="58" spans="1:10" ht="13.5" hidden="1" thickBot="1" x14ac:dyDescent="0.25">
      <c r="A58" s="625"/>
      <c r="B58" s="162" t="s">
        <v>157</v>
      </c>
      <c r="C58" s="627"/>
      <c r="D58" s="627"/>
      <c r="E58" s="627"/>
      <c r="F58" s="627"/>
      <c r="G58" s="627"/>
      <c r="H58" s="627"/>
      <c r="I58" s="627"/>
      <c r="J58" s="627"/>
    </row>
    <row r="59" spans="1:10" ht="39" hidden="1" thickBot="1" x14ac:dyDescent="0.25">
      <c r="A59" s="76">
        <v>9</v>
      </c>
      <c r="B59" s="78" t="s">
        <v>79</v>
      </c>
      <c r="C59" s="112">
        <v>0</v>
      </c>
      <c r="D59" s="112">
        <v>0</v>
      </c>
      <c r="E59" s="112">
        <v>0</v>
      </c>
      <c r="F59" s="112">
        <v>0</v>
      </c>
      <c r="G59" s="112">
        <v>0</v>
      </c>
      <c r="H59" s="112">
        <v>0</v>
      </c>
      <c r="I59" s="112">
        <v>0</v>
      </c>
      <c r="J59" s="112">
        <f>SUM(C59:I59)</f>
        <v>0</v>
      </c>
    </row>
    <row r="60" spans="1:10" ht="26.25" hidden="1" thickBot="1" x14ac:dyDescent="0.25">
      <c r="A60" s="76">
        <v>10</v>
      </c>
      <c r="B60" s="78" t="s">
        <v>80</v>
      </c>
      <c r="C60" s="112">
        <v>0</v>
      </c>
      <c r="D60" s="112">
        <v>0</v>
      </c>
      <c r="E60" s="112">
        <v>0</v>
      </c>
      <c r="F60" s="112">
        <v>0</v>
      </c>
      <c r="G60" s="112">
        <v>0</v>
      </c>
      <c r="H60" s="112">
        <v>0</v>
      </c>
      <c r="I60" s="111">
        <v>0</v>
      </c>
      <c r="J60" s="111">
        <f>I60</f>
        <v>0</v>
      </c>
    </row>
    <row r="61" spans="1:10" ht="13.5" hidden="1" thickBot="1" x14ac:dyDescent="0.25">
      <c r="A61" s="76">
        <v>11</v>
      </c>
      <c r="B61" s="78" t="s">
        <v>81</v>
      </c>
      <c r="C61" s="112">
        <v>0</v>
      </c>
      <c r="D61" s="112">
        <v>0</v>
      </c>
      <c r="E61" s="112">
        <v>0</v>
      </c>
      <c r="F61" s="112">
        <v>0</v>
      </c>
      <c r="G61" s="112">
        <v>0</v>
      </c>
      <c r="H61" s="112">
        <v>0</v>
      </c>
      <c r="I61" s="112">
        <v>0</v>
      </c>
      <c r="J61" s="112">
        <f>SUM(C61:I61)</f>
        <v>0</v>
      </c>
    </row>
    <row r="62" spans="1:10" ht="26.25" hidden="1" thickBot="1" x14ac:dyDescent="0.25">
      <c r="A62" s="208">
        <v>12</v>
      </c>
      <c r="B62" s="162" t="s">
        <v>28</v>
      </c>
      <c r="C62" s="209">
        <v>0</v>
      </c>
      <c r="D62" s="209">
        <v>0</v>
      </c>
      <c r="E62" s="209">
        <v>0</v>
      </c>
      <c r="F62" s="209">
        <v>0</v>
      </c>
      <c r="G62" s="209">
        <v>0</v>
      </c>
      <c r="H62" s="209">
        <v>0</v>
      </c>
      <c r="I62" s="209">
        <v>0</v>
      </c>
      <c r="J62" s="209">
        <f t="shared" ref="J62:J69" si="10">SUM(C62:I62)</f>
        <v>0</v>
      </c>
    </row>
    <row r="63" spans="1:10" ht="26.25" hidden="1" thickBot="1" x14ac:dyDescent="0.25">
      <c r="A63" s="76">
        <v>13</v>
      </c>
      <c r="B63" s="78" t="s">
        <v>29</v>
      </c>
      <c r="C63" s="112">
        <v>0</v>
      </c>
      <c r="D63" s="112">
        <v>0</v>
      </c>
      <c r="E63" s="112">
        <v>0</v>
      </c>
      <c r="F63" s="112">
        <v>0</v>
      </c>
      <c r="G63" s="112">
        <v>0</v>
      </c>
      <c r="H63" s="112">
        <v>0</v>
      </c>
      <c r="I63" s="112">
        <v>0</v>
      </c>
      <c r="J63" s="112">
        <f t="shared" si="10"/>
        <v>0</v>
      </c>
    </row>
    <row r="64" spans="1:10" ht="26.25" hidden="1" thickBot="1" x14ac:dyDescent="0.25">
      <c r="A64" s="76">
        <v>14</v>
      </c>
      <c r="B64" s="78" t="s">
        <v>30</v>
      </c>
      <c r="C64" s="112">
        <v>0</v>
      </c>
      <c r="D64" s="112">
        <v>0</v>
      </c>
      <c r="E64" s="112">
        <v>0</v>
      </c>
      <c r="F64" s="112">
        <v>0</v>
      </c>
      <c r="G64" s="112">
        <v>0</v>
      </c>
      <c r="H64" s="112">
        <v>0</v>
      </c>
      <c r="I64" s="112">
        <v>0</v>
      </c>
      <c r="J64" s="112">
        <f t="shared" si="10"/>
        <v>0</v>
      </c>
    </row>
    <row r="65" spans="1:10" ht="39" hidden="1" thickBot="1" x14ac:dyDescent="0.25">
      <c r="A65" s="76">
        <v>15</v>
      </c>
      <c r="B65" s="78" t="s">
        <v>83</v>
      </c>
      <c r="C65" s="112">
        <v>0</v>
      </c>
      <c r="D65" s="112">
        <v>0</v>
      </c>
      <c r="E65" s="112">
        <v>0</v>
      </c>
      <c r="F65" s="112">
        <v>0</v>
      </c>
      <c r="G65" s="112">
        <v>0</v>
      </c>
      <c r="H65" s="112">
        <v>0</v>
      </c>
      <c r="I65" s="112">
        <v>0</v>
      </c>
      <c r="J65" s="112">
        <f t="shared" si="10"/>
        <v>0</v>
      </c>
    </row>
    <row r="66" spans="1:10" ht="13.5" hidden="1" thickBot="1" x14ac:dyDescent="0.25">
      <c r="A66" s="76">
        <v>16</v>
      </c>
      <c r="B66" s="78" t="s">
        <v>85</v>
      </c>
      <c r="C66" s="112">
        <v>0</v>
      </c>
      <c r="D66" s="112">
        <v>0</v>
      </c>
      <c r="E66" s="112">
        <v>0</v>
      </c>
      <c r="F66" s="112">
        <v>0</v>
      </c>
      <c r="G66" s="112">
        <v>0</v>
      </c>
      <c r="H66" s="112">
        <v>0</v>
      </c>
      <c r="I66" s="112">
        <v>0</v>
      </c>
      <c r="J66" s="112">
        <f t="shared" si="10"/>
        <v>0</v>
      </c>
    </row>
    <row r="67" spans="1:10" ht="13.5" hidden="1" thickBot="1" x14ac:dyDescent="0.25">
      <c r="A67" s="76">
        <v>17</v>
      </c>
      <c r="B67" s="78" t="s">
        <v>86</v>
      </c>
      <c r="C67" s="112">
        <v>0</v>
      </c>
      <c r="D67" s="112">
        <v>0</v>
      </c>
      <c r="E67" s="112">
        <v>0</v>
      </c>
      <c r="F67" s="112">
        <v>0</v>
      </c>
      <c r="G67" s="112">
        <v>0</v>
      </c>
      <c r="H67" s="112">
        <v>0</v>
      </c>
      <c r="I67" s="112">
        <v>0</v>
      </c>
      <c r="J67" s="112">
        <f t="shared" si="10"/>
        <v>0</v>
      </c>
    </row>
    <row r="68" spans="1:10" ht="13.5" hidden="1" thickBot="1" x14ac:dyDescent="0.25">
      <c r="A68" s="76">
        <v>18</v>
      </c>
      <c r="B68" s="78" t="s">
        <v>87</v>
      </c>
      <c r="C68" s="112">
        <v>0</v>
      </c>
      <c r="D68" s="112">
        <v>0</v>
      </c>
      <c r="E68" s="112">
        <v>0</v>
      </c>
      <c r="F68" s="112">
        <v>0</v>
      </c>
      <c r="G68" s="112">
        <v>0</v>
      </c>
      <c r="H68" s="112">
        <v>0</v>
      </c>
      <c r="I68" s="112">
        <v>0</v>
      </c>
      <c r="J68" s="112">
        <f t="shared" si="10"/>
        <v>0</v>
      </c>
    </row>
    <row r="69" spans="1:10" ht="13.5" hidden="1" thickBot="1" x14ac:dyDescent="0.25">
      <c r="A69" s="76">
        <v>19</v>
      </c>
      <c r="B69" s="78" t="s">
        <v>96</v>
      </c>
      <c r="C69" s="112">
        <v>0</v>
      </c>
      <c r="D69" s="112">
        <v>0</v>
      </c>
      <c r="E69" s="112">
        <v>0</v>
      </c>
      <c r="F69" s="112">
        <v>0</v>
      </c>
      <c r="G69" s="112">
        <v>0</v>
      </c>
      <c r="H69" s="112">
        <v>0</v>
      </c>
      <c r="I69" s="112">
        <v>0</v>
      </c>
      <c r="J69" s="112">
        <f t="shared" si="10"/>
        <v>0</v>
      </c>
    </row>
    <row r="70" spans="1:10" ht="51" hidden="1" x14ac:dyDescent="0.2">
      <c r="A70" s="624">
        <v>20</v>
      </c>
      <c r="B70" s="163" t="s">
        <v>374</v>
      </c>
      <c r="C70" s="626">
        <f>SUM(C72:C73)</f>
        <v>0</v>
      </c>
      <c r="D70" s="626">
        <f t="shared" ref="D70:J70" si="11">SUM(D72:D73)</f>
        <v>0</v>
      </c>
      <c r="E70" s="626">
        <f t="shared" si="11"/>
        <v>0</v>
      </c>
      <c r="F70" s="626">
        <f t="shared" si="11"/>
        <v>0</v>
      </c>
      <c r="G70" s="626">
        <f t="shared" si="11"/>
        <v>0</v>
      </c>
      <c r="H70" s="626">
        <f t="shared" si="11"/>
        <v>0</v>
      </c>
      <c r="I70" s="626">
        <f t="shared" si="11"/>
        <v>0</v>
      </c>
      <c r="J70" s="626">
        <f t="shared" si="11"/>
        <v>0</v>
      </c>
    </row>
    <row r="71" spans="1:10" ht="13.5" hidden="1" thickBot="1" x14ac:dyDescent="0.25">
      <c r="A71" s="625"/>
      <c r="B71" s="162" t="s">
        <v>157</v>
      </c>
      <c r="C71" s="627"/>
      <c r="D71" s="627"/>
      <c r="E71" s="627"/>
      <c r="F71" s="627"/>
      <c r="G71" s="627"/>
      <c r="H71" s="627"/>
      <c r="I71" s="627"/>
      <c r="J71" s="627"/>
    </row>
    <row r="72" spans="1:10" ht="77.25" hidden="1" thickBot="1" x14ac:dyDescent="0.25">
      <c r="A72" s="76">
        <v>21</v>
      </c>
      <c r="B72" s="78" t="s">
        <v>99</v>
      </c>
      <c r="C72" s="112">
        <v>0</v>
      </c>
      <c r="D72" s="112">
        <v>0</v>
      </c>
      <c r="E72" s="112">
        <v>0</v>
      </c>
      <c r="F72" s="112">
        <v>0</v>
      </c>
      <c r="G72" s="112">
        <v>0</v>
      </c>
      <c r="H72" s="112">
        <v>0</v>
      </c>
      <c r="I72" s="112">
        <v>0</v>
      </c>
      <c r="J72" s="112">
        <f>SUM(C72:I72)</f>
        <v>0</v>
      </c>
    </row>
    <row r="73" spans="1:10" ht="90" hidden="1" thickBot="1" x14ac:dyDescent="0.25">
      <c r="A73" s="76">
        <v>22</v>
      </c>
      <c r="B73" s="78" t="s">
        <v>103</v>
      </c>
      <c r="C73" s="112">
        <v>0</v>
      </c>
      <c r="D73" s="112">
        <v>0</v>
      </c>
      <c r="E73" s="112">
        <v>0</v>
      </c>
      <c r="F73" s="112">
        <v>0</v>
      </c>
      <c r="G73" s="112">
        <v>0</v>
      </c>
      <c r="H73" s="112">
        <v>0</v>
      </c>
      <c r="I73" s="112">
        <v>0</v>
      </c>
      <c r="J73" s="112">
        <f>SUM(C73:I73)</f>
        <v>0</v>
      </c>
    </row>
    <row r="74" spans="1:10" ht="38.25" hidden="1" x14ac:dyDescent="0.2">
      <c r="A74" s="624">
        <v>23</v>
      </c>
      <c r="B74" s="163" t="s">
        <v>375</v>
      </c>
      <c r="C74" s="626">
        <f t="shared" ref="C74:J74" si="12">SUM(C76:C79)</f>
        <v>0</v>
      </c>
      <c r="D74" s="626">
        <f t="shared" si="12"/>
        <v>0</v>
      </c>
      <c r="E74" s="626">
        <f t="shared" si="12"/>
        <v>0</v>
      </c>
      <c r="F74" s="626">
        <f t="shared" si="12"/>
        <v>0</v>
      </c>
      <c r="G74" s="626">
        <f t="shared" si="12"/>
        <v>0</v>
      </c>
      <c r="H74" s="626">
        <f t="shared" si="12"/>
        <v>0</v>
      </c>
      <c r="I74" s="626">
        <f t="shared" si="12"/>
        <v>0</v>
      </c>
      <c r="J74" s="626">
        <f t="shared" si="12"/>
        <v>0</v>
      </c>
    </row>
    <row r="75" spans="1:10" ht="13.5" hidden="1" thickBot="1" x14ac:dyDescent="0.25">
      <c r="A75" s="625"/>
      <c r="B75" s="162" t="s">
        <v>157</v>
      </c>
      <c r="C75" s="627"/>
      <c r="D75" s="627"/>
      <c r="E75" s="627"/>
      <c r="F75" s="627"/>
      <c r="G75" s="627"/>
      <c r="H75" s="627"/>
      <c r="I75" s="627"/>
      <c r="J75" s="627"/>
    </row>
    <row r="76" spans="1:10" ht="13.5" hidden="1" thickBot="1" x14ac:dyDescent="0.25">
      <c r="A76" s="76">
        <v>24</v>
      </c>
      <c r="B76" s="78" t="s">
        <v>106</v>
      </c>
      <c r="C76" s="112">
        <v>0</v>
      </c>
      <c r="D76" s="112">
        <v>0</v>
      </c>
      <c r="E76" s="112">
        <v>0</v>
      </c>
      <c r="F76" s="112">
        <v>0</v>
      </c>
      <c r="G76" s="112">
        <v>0</v>
      </c>
      <c r="H76" s="112">
        <v>0</v>
      </c>
      <c r="I76" s="112">
        <v>0</v>
      </c>
      <c r="J76" s="112">
        <f t="shared" ref="J76:J81" si="13">SUM(C76:I76)</f>
        <v>0</v>
      </c>
    </row>
    <row r="77" spans="1:10" ht="26.25" hidden="1" thickBot="1" x14ac:dyDescent="0.25">
      <c r="A77" s="76">
        <v>25</v>
      </c>
      <c r="B77" s="78" t="s">
        <v>107</v>
      </c>
      <c r="C77" s="112">
        <v>0</v>
      </c>
      <c r="D77" s="112">
        <v>0</v>
      </c>
      <c r="E77" s="112">
        <v>0</v>
      </c>
      <c r="F77" s="112">
        <v>0</v>
      </c>
      <c r="G77" s="112">
        <v>0</v>
      </c>
      <c r="H77" s="112">
        <v>0</v>
      </c>
      <c r="I77" s="112">
        <v>0</v>
      </c>
      <c r="J77" s="112">
        <f t="shared" si="13"/>
        <v>0</v>
      </c>
    </row>
    <row r="78" spans="1:10" ht="26.25" hidden="1" thickBot="1" x14ac:dyDescent="0.25">
      <c r="A78" s="76">
        <v>26</v>
      </c>
      <c r="B78" s="78" t="s">
        <v>108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12">
        <v>0</v>
      </c>
      <c r="I78" s="112">
        <v>0</v>
      </c>
      <c r="J78" s="112">
        <f t="shared" si="13"/>
        <v>0</v>
      </c>
    </row>
    <row r="79" spans="1:10" ht="13.5" hidden="1" thickBot="1" x14ac:dyDescent="0.25">
      <c r="A79" s="76">
        <v>27</v>
      </c>
      <c r="B79" s="78" t="s">
        <v>109</v>
      </c>
      <c r="C79" s="112">
        <v>0</v>
      </c>
      <c r="D79" s="112">
        <v>0</v>
      </c>
      <c r="E79" s="112">
        <v>0</v>
      </c>
      <c r="F79" s="112">
        <v>0</v>
      </c>
      <c r="G79" s="112">
        <v>0</v>
      </c>
      <c r="H79" s="112">
        <v>0</v>
      </c>
      <c r="I79" s="112">
        <v>0</v>
      </c>
      <c r="J79" s="112">
        <f t="shared" si="13"/>
        <v>0</v>
      </c>
    </row>
    <row r="80" spans="1:10" ht="39" hidden="1" thickBot="1" x14ac:dyDescent="0.25">
      <c r="A80" s="208">
        <v>28</v>
      </c>
      <c r="B80" s="162" t="s">
        <v>376</v>
      </c>
      <c r="C80" s="209">
        <v>0</v>
      </c>
      <c r="D80" s="209">
        <v>0</v>
      </c>
      <c r="E80" s="209">
        <v>0</v>
      </c>
      <c r="F80" s="209">
        <v>0</v>
      </c>
      <c r="G80" s="209">
        <v>0</v>
      </c>
      <c r="H80" s="209">
        <v>0</v>
      </c>
      <c r="I80" s="209">
        <v>0</v>
      </c>
      <c r="J80" s="209">
        <f t="shared" si="13"/>
        <v>0</v>
      </c>
    </row>
    <row r="81" spans="1:10" ht="13.5" thickBot="1" x14ac:dyDescent="0.25">
      <c r="A81" s="208">
        <v>29</v>
      </c>
      <c r="B81" s="162" t="s">
        <v>37</v>
      </c>
      <c r="C81" s="209">
        <v>0</v>
      </c>
      <c r="D81" s="209">
        <v>0</v>
      </c>
      <c r="E81" s="209">
        <v>0</v>
      </c>
      <c r="F81" s="209">
        <v>0</v>
      </c>
      <c r="G81" s="209">
        <v>385716.24</v>
      </c>
      <c r="H81" s="209">
        <v>0</v>
      </c>
      <c r="I81" s="209">
        <v>0</v>
      </c>
      <c r="J81" s="209">
        <f t="shared" si="13"/>
        <v>385716.24</v>
      </c>
    </row>
    <row r="82" spans="1:10" x14ac:dyDescent="0.2">
      <c r="A82" s="115"/>
    </row>
    <row r="83" spans="1:10" ht="50.25" hidden="1" customHeight="1" x14ac:dyDescent="0.2">
      <c r="A83" s="668" t="s">
        <v>412</v>
      </c>
      <c r="B83" s="669"/>
      <c r="C83" s="669"/>
      <c r="D83" s="669"/>
      <c r="E83" s="669"/>
      <c r="F83" s="669"/>
      <c r="G83" s="669"/>
      <c r="H83" s="669"/>
      <c r="I83" s="669"/>
      <c r="J83" s="670"/>
    </row>
    <row r="85" spans="1:10" x14ac:dyDescent="0.2">
      <c r="A85" s="605" t="s">
        <v>400</v>
      </c>
      <c r="B85" s="605"/>
      <c r="C85" s="605"/>
      <c r="D85" s="605"/>
      <c r="E85" s="605"/>
      <c r="F85" s="605"/>
      <c r="G85" s="605"/>
      <c r="H85" s="605"/>
      <c r="I85" s="605"/>
      <c r="J85" s="605"/>
    </row>
    <row r="86" spans="1:10" ht="13.5" thickBot="1" x14ac:dyDescent="0.25">
      <c r="J86" s="108" t="s">
        <v>401</v>
      </c>
    </row>
    <row r="87" spans="1:10" ht="77.25" thickBot="1" x14ac:dyDescent="0.25">
      <c r="A87" s="348" t="s">
        <v>1</v>
      </c>
      <c r="B87" s="349" t="s">
        <v>3</v>
      </c>
      <c r="C87" s="349" t="s">
        <v>363</v>
      </c>
      <c r="D87" s="349" t="s">
        <v>364</v>
      </c>
      <c r="E87" s="349" t="s">
        <v>365</v>
      </c>
      <c r="F87" s="349" t="s">
        <v>366</v>
      </c>
      <c r="G87" s="349" t="s">
        <v>367</v>
      </c>
      <c r="H87" s="349" t="s">
        <v>368</v>
      </c>
      <c r="I87" s="349" t="s">
        <v>369</v>
      </c>
      <c r="J87" s="349" t="s">
        <v>151</v>
      </c>
    </row>
    <row r="88" spans="1:10" ht="13.5" thickBot="1" x14ac:dyDescent="0.25">
      <c r="A88" s="314">
        <v>1</v>
      </c>
      <c r="B88" s="315">
        <v>2</v>
      </c>
      <c r="C88" s="315">
        <v>3</v>
      </c>
      <c r="D88" s="315">
        <v>4</v>
      </c>
      <c r="E88" s="315">
        <v>5</v>
      </c>
      <c r="F88" s="315">
        <v>6</v>
      </c>
      <c r="G88" s="315">
        <v>7</v>
      </c>
      <c r="H88" s="315">
        <v>8</v>
      </c>
      <c r="I88" s="315">
        <v>9</v>
      </c>
      <c r="J88" s="315">
        <v>10</v>
      </c>
    </row>
    <row r="89" spans="1:10" ht="25.5" hidden="1" x14ac:dyDescent="0.2">
      <c r="A89" s="624">
        <v>1</v>
      </c>
      <c r="B89" s="163" t="s">
        <v>377</v>
      </c>
      <c r="C89" s="626">
        <f>SUM(C91:C103)</f>
        <v>0</v>
      </c>
      <c r="D89" s="626">
        <f t="shared" ref="D89:J89" si="14">SUM(D91:D103)</f>
        <v>0</v>
      </c>
      <c r="E89" s="626">
        <f t="shared" si="14"/>
        <v>0</v>
      </c>
      <c r="F89" s="626">
        <f t="shared" si="14"/>
        <v>0</v>
      </c>
      <c r="G89" s="626">
        <f t="shared" si="14"/>
        <v>0</v>
      </c>
      <c r="H89" s="626">
        <f t="shared" si="14"/>
        <v>0</v>
      </c>
      <c r="I89" s="626">
        <f t="shared" si="14"/>
        <v>0</v>
      </c>
      <c r="J89" s="626">
        <f t="shared" si="14"/>
        <v>0</v>
      </c>
    </row>
    <row r="90" spans="1:10" ht="13.5" hidden="1" thickBot="1" x14ac:dyDescent="0.25">
      <c r="A90" s="625"/>
      <c r="B90" s="162" t="s">
        <v>157</v>
      </c>
      <c r="C90" s="627"/>
      <c r="D90" s="627"/>
      <c r="E90" s="627"/>
      <c r="F90" s="627"/>
      <c r="G90" s="627"/>
      <c r="H90" s="627"/>
      <c r="I90" s="627"/>
      <c r="J90" s="627"/>
    </row>
    <row r="91" spans="1:10" ht="102.75" hidden="1" thickBot="1" x14ac:dyDescent="0.25">
      <c r="A91" s="76">
        <v>2</v>
      </c>
      <c r="B91" s="78" t="s">
        <v>378</v>
      </c>
      <c r="C91" s="112">
        <v>0</v>
      </c>
      <c r="D91" s="112">
        <v>0</v>
      </c>
      <c r="E91" s="112">
        <v>0</v>
      </c>
      <c r="F91" s="112">
        <v>0</v>
      </c>
      <c r="G91" s="112">
        <v>0</v>
      </c>
      <c r="H91" s="112">
        <v>0</v>
      </c>
      <c r="I91" s="112">
        <v>0</v>
      </c>
      <c r="J91" s="112">
        <f t="shared" ref="J91:J103" si="15">SUM(C91:I91)</f>
        <v>0</v>
      </c>
    </row>
    <row r="92" spans="1:10" ht="115.5" hidden="1" thickBot="1" x14ac:dyDescent="0.25">
      <c r="A92" s="76">
        <v>3</v>
      </c>
      <c r="B92" s="78" t="s">
        <v>379</v>
      </c>
      <c r="C92" s="112">
        <v>0</v>
      </c>
      <c r="D92" s="112">
        <v>0</v>
      </c>
      <c r="E92" s="112">
        <v>0</v>
      </c>
      <c r="F92" s="112">
        <v>0</v>
      </c>
      <c r="G92" s="112">
        <v>0</v>
      </c>
      <c r="H92" s="112">
        <v>0</v>
      </c>
      <c r="I92" s="112">
        <v>0</v>
      </c>
      <c r="J92" s="112">
        <f t="shared" si="15"/>
        <v>0</v>
      </c>
    </row>
    <row r="93" spans="1:10" ht="13.5" hidden="1" thickBot="1" x14ac:dyDescent="0.25">
      <c r="A93" s="76">
        <v>4</v>
      </c>
      <c r="B93" s="78" t="s">
        <v>380</v>
      </c>
      <c r="C93" s="112">
        <v>0</v>
      </c>
      <c r="D93" s="112">
        <v>0</v>
      </c>
      <c r="E93" s="112">
        <v>0</v>
      </c>
      <c r="F93" s="112">
        <v>0</v>
      </c>
      <c r="G93" s="112">
        <v>0</v>
      </c>
      <c r="H93" s="112">
        <v>0</v>
      </c>
      <c r="I93" s="112">
        <v>0</v>
      </c>
      <c r="J93" s="112">
        <f t="shared" si="15"/>
        <v>0</v>
      </c>
    </row>
    <row r="94" spans="1:10" ht="13.5" hidden="1" thickBot="1" x14ac:dyDescent="0.25">
      <c r="A94" s="76">
        <v>5</v>
      </c>
      <c r="B94" s="78" t="s">
        <v>381</v>
      </c>
      <c r="C94" s="111">
        <v>0</v>
      </c>
      <c r="D94" s="112">
        <v>0</v>
      </c>
      <c r="E94" s="112">
        <v>0</v>
      </c>
      <c r="F94" s="112">
        <v>0</v>
      </c>
      <c r="G94" s="112">
        <v>0</v>
      </c>
      <c r="H94" s="112">
        <v>0</v>
      </c>
      <c r="I94" s="112">
        <v>0</v>
      </c>
      <c r="J94" s="111">
        <f t="shared" si="15"/>
        <v>0</v>
      </c>
    </row>
    <row r="95" spans="1:10" ht="77.25" hidden="1" thickBot="1" x14ac:dyDescent="0.25">
      <c r="A95" s="76">
        <v>6</v>
      </c>
      <c r="B95" s="78" t="s">
        <v>382</v>
      </c>
      <c r="C95" s="112">
        <v>0</v>
      </c>
      <c r="D95" s="112">
        <v>0</v>
      </c>
      <c r="E95" s="112">
        <v>0</v>
      </c>
      <c r="F95" s="112">
        <v>0</v>
      </c>
      <c r="G95" s="112">
        <v>0</v>
      </c>
      <c r="H95" s="112">
        <v>0</v>
      </c>
      <c r="I95" s="112">
        <v>0</v>
      </c>
      <c r="J95" s="112">
        <f t="shared" si="15"/>
        <v>0</v>
      </c>
    </row>
    <row r="96" spans="1:10" ht="77.25" hidden="1" thickBot="1" x14ac:dyDescent="0.25">
      <c r="A96" s="76">
        <v>7</v>
      </c>
      <c r="B96" s="78" t="s">
        <v>383</v>
      </c>
      <c r="C96" s="111">
        <v>0</v>
      </c>
      <c r="D96" s="112">
        <v>0</v>
      </c>
      <c r="E96" s="112">
        <v>0</v>
      </c>
      <c r="F96" s="112">
        <v>0</v>
      </c>
      <c r="G96" s="112">
        <v>0</v>
      </c>
      <c r="H96" s="112">
        <v>0</v>
      </c>
      <c r="I96" s="112">
        <v>0</v>
      </c>
      <c r="J96" s="112">
        <f t="shared" si="15"/>
        <v>0</v>
      </c>
    </row>
    <row r="97" spans="1:10" ht="90" hidden="1" thickBot="1" x14ac:dyDescent="0.25">
      <c r="A97" s="76">
        <v>8</v>
      </c>
      <c r="B97" s="78" t="s">
        <v>384</v>
      </c>
      <c r="C97" s="112">
        <v>0</v>
      </c>
      <c r="D97" s="112">
        <v>0</v>
      </c>
      <c r="E97" s="112">
        <v>0</v>
      </c>
      <c r="F97" s="112">
        <v>0</v>
      </c>
      <c r="G97" s="112">
        <v>0</v>
      </c>
      <c r="H97" s="112">
        <v>0</v>
      </c>
      <c r="I97" s="112">
        <v>0</v>
      </c>
      <c r="J97" s="112">
        <f t="shared" si="15"/>
        <v>0</v>
      </c>
    </row>
    <row r="98" spans="1:10" ht="128.25" hidden="1" thickBot="1" x14ac:dyDescent="0.25">
      <c r="A98" s="76">
        <v>9</v>
      </c>
      <c r="B98" s="78" t="s">
        <v>385</v>
      </c>
      <c r="C98" s="112">
        <v>0</v>
      </c>
      <c r="D98" s="112">
        <v>0</v>
      </c>
      <c r="E98" s="112">
        <v>0</v>
      </c>
      <c r="F98" s="112">
        <v>0</v>
      </c>
      <c r="G98" s="112">
        <v>0</v>
      </c>
      <c r="H98" s="112">
        <v>0</v>
      </c>
      <c r="I98" s="112">
        <v>0</v>
      </c>
      <c r="J98" s="112">
        <f t="shared" si="15"/>
        <v>0</v>
      </c>
    </row>
    <row r="99" spans="1:10" ht="102.75" hidden="1" thickBot="1" x14ac:dyDescent="0.25">
      <c r="A99" s="76">
        <v>10</v>
      </c>
      <c r="B99" s="78" t="s">
        <v>386</v>
      </c>
      <c r="C99" s="112">
        <v>0</v>
      </c>
      <c r="D99" s="112">
        <v>0</v>
      </c>
      <c r="E99" s="112">
        <v>0</v>
      </c>
      <c r="F99" s="112">
        <v>0</v>
      </c>
      <c r="G99" s="112">
        <v>0</v>
      </c>
      <c r="H99" s="112">
        <v>0</v>
      </c>
      <c r="I99" s="112">
        <v>0</v>
      </c>
      <c r="J99" s="112">
        <f t="shared" si="15"/>
        <v>0</v>
      </c>
    </row>
    <row r="100" spans="1:10" ht="115.5" hidden="1" thickBot="1" x14ac:dyDescent="0.25">
      <c r="A100" s="76">
        <v>11</v>
      </c>
      <c r="B100" s="78" t="s">
        <v>387</v>
      </c>
      <c r="C100" s="112">
        <v>0</v>
      </c>
      <c r="D100" s="112">
        <v>0</v>
      </c>
      <c r="E100" s="112">
        <v>0</v>
      </c>
      <c r="F100" s="112">
        <v>0</v>
      </c>
      <c r="G100" s="112">
        <v>0</v>
      </c>
      <c r="H100" s="112">
        <v>0</v>
      </c>
      <c r="I100" s="112">
        <v>0</v>
      </c>
      <c r="J100" s="112">
        <f t="shared" si="15"/>
        <v>0</v>
      </c>
    </row>
    <row r="101" spans="1:10" ht="51.75" hidden="1" thickBot="1" x14ac:dyDescent="0.25">
      <c r="A101" s="76">
        <v>12</v>
      </c>
      <c r="B101" s="78" t="s">
        <v>388</v>
      </c>
      <c r="C101" s="112">
        <v>0</v>
      </c>
      <c r="D101" s="112">
        <v>0</v>
      </c>
      <c r="E101" s="112">
        <v>0</v>
      </c>
      <c r="F101" s="112">
        <v>0</v>
      </c>
      <c r="G101" s="112">
        <v>0</v>
      </c>
      <c r="H101" s="112">
        <v>0</v>
      </c>
      <c r="I101" s="112">
        <v>0</v>
      </c>
      <c r="J101" s="112">
        <f t="shared" si="15"/>
        <v>0</v>
      </c>
    </row>
    <row r="102" spans="1:10" ht="39" hidden="1" thickBot="1" x14ac:dyDescent="0.25">
      <c r="A102" s="76">
        <v>13</v>
      </c>
      <c r="B102" s="78" t="s">
        <v>389</v>
      </c>
      <c r="C102" s="112">
        <v>0</v>
      </c>
      <c r="D102" s="112">
        <v>0</v>
      </c>
      <c r="E102" s="112">
        <v>0</v>
      </c>
      <c r="F102" s="112">
        <v>0</v>
      </c>
      <c r="G102" s="112">
        <v>0</v>
      </c>
      <c r="H102" s="112">
        <v>0</v>
      </c>
      <c r="I102" s="112">
        <v>0</v>
      </c>
      <c r="J102" s="112">
        <f t="shared" si="15"/>
        <v>0</v>
      </c>
    </row>
    <row r="103" spans="1:10" ht="39" hidden="1" thickBot="1" x14ac:dyDescent="0.25">
      <c r="A103" s="76">
        <v>14</v>
      </c>
      <c r="B103" s="78" t="s">
        <v>390</v>
      </c>
      <c r="C103" s="112">
        <v>0</v>
      </c>
      <c r="D103" s="112">
        <v>0</v>
      </c>
      <c r="E103" s="112">
        <v>0</v>
      </c>
      <c r="F103" s="112">
        <v>0</v>
      </c>
      <c r="G103" s="112">
        <v>0</v>
      </c>
      <c r="H103" s="112">
        <v>0</v>
      </c>
      <c r="I103" s="112">
        <v>0</v>
      </c>
      <c r="J103" s="112">
        <f t="shared" si="15"/>
        <v>0</v>
      </c>
    </row>
    <row r="104" spans="1:10" ht="26.25" hidden="1" thickBot="1" x14ac:dyDescent="0.25">
      <c r="A104" s="208">
        <v>15</v>
      </c>
      <c r="B104" s="162" t="s">
        <v>391</v>
      </c>
      <c r="C104" s="209">
        <f>SUM(C105:C112)</f>
        <v>168034</v>
      </c>
      <c r="D104" s="209">
        <f t="shared" ref="D104:I104" si="16">SUM(D105:D112)</f>
        <v>0</v>
      </c>
      <c r="E104" s="209">
        <f t="shared" si="16"/>
        <v>0</v>
      </c>
      <c r="F104" s="209">
        <f t="shared" si="16"/>
        <v>0</v>
      </c>
      <c r="G104" s="209">
        <v>0</v>
      </c>
      <c r="H104" s="209">
        <f t="shared" si="16"/>
        <v>0</v>
      </c>
      <c r="I104" s="209">
        <f t="shared" si="16"/>
        <v>0</v>
      </c>
      <c r="J104" s="209">
        <v>0</v>
      </c>
    </row>
    <row r="105" spans="1:10" ht="13.5" thickBot="1" x14ac:dyDescent="0.25">
      <c r="A105" s="208">
        <v>16</v>
      </c>
      <c r="B105" s="162" t="s">
        <v>392</v>
      </c>
      <c r="C105" s="209">
        <v>168034</v>
      </c>
      <c r="D105" s="209">
        <v>0</v>
      </c>
      <c r="E105" s="209">
        <v>0</v>
      </c>
      <c r="F105" s="209">
        <v>0</v>
      </c>
      <c r="G105" s="209">
        <v>835755.76</v>
      </c>
      <c r="H105" s="209">
        <v>0</v>
      </c>
      <c r="I105" s="209">
        <v>0</v>
      </c>
      <c r="J105" s="209">
        <v>1003789.76</v>
      </c>
    </row>
    <row r="106" spans="1:10" ht="13.5" hidden="1" thickBot="1" x14ac:dyDescent="0.25">
      <c r="A106" s="76">
        <v>17</v>
      </c>
      <c r="B106" s="78" t="s">
        <v>393</v>
      </c>
      <c r="C106" s="112">
        <v>0</v>
      </c>
      <c r="D106" s="112">
        <v>0</v>
      </c>
      <c r="E106" s="112">
        <v>0</v>
      </c>
      <c r="F106" s="112">
        <v>0</v>
      </c>
      <c r="G106" s="112">
        <v>0</v>
      </c>
      <c r="H106" s="112">
        <v>0</v>
      </c>
      <c r="I106" s="112">
        <v>0</v>
      </c>
      <c r="J106" s="112">
        <f t="shared" ref="J106:J112" si="17">SUM(C106:I106)</f>
        <v>0</v>
      </c>
    </row>
    <row r="107" spans="1:10" ht="13.5" hidden="1" thickBot="1" x14ac:dyDescent="0.25">
      <c r="A107" s="76">
        <v>18</v>
      </c>
      <c r="B107" s="78" t="s">
        <v>394</v>
      </c>
      <c r="C107" s="112">
        <v>0</v>
      </c>
      <c r="D107" s="112">
        <v>0</v>
      </c>
      <c r="E107" s="112">
        <v>0</v>
      </c>
      <c r="F107" s="112">
        <v>0</v>
      </c>
      <c r="G107" s="112">
        <v>0</v>
      </c>
      <c r="H107" s="112">
        <v>0</v>
      </c>
      <c r="I107" s="112">
        <v>0</v>
      </c>
      <c r="J107" s="112">
        <f t="shared" si="17"/>
        <v>0</v>
      </c>
    </row>
    <row r="108" spans="1:10" ht="128.25" hidden="1" thickBot="1" x14ac:dyDescent="0.25">
      <c r="A108" s="76">
        <v>19</v>
      </c>
      <c r="B108" s="78" t="s">
        <v>395</v>
      </c>
      <c r="C108" s="112">
        <v>0</v>
      </c>
      <c r="D108" s="112">
        <v>0</v>
      </c>
      <c r="E108" s="112">
        <v>0</v>
      </c>
      <c r="F108" s="112">
        <v>0</v>
      </c>
      <c r="G108" s="112">
        <v>0</v>
      </c>
      <c r="H108" s="112">
        <v>0</v>
      </c>
      <c r="I108" s="112">
        <v>0</v>
      </c>
      <c r="J108" s="112">
        <f t="shared" si="17"/>
        <v>0</v>
      </c>
    </row>
    <row r="109" spans="1:10" ht="26.25" hidden="1" thickBot="1" x14ac:dyDescent="0.25">
      <c r="A109" s="76">
        <v>20</v>
      </c>
      <c r="B109" s="78" t="s">
        <v>396</v>
      </c>
      <c r="C109" s="112">
        <v>0</v>
      </c>
      <c r="D109" s="112">
        <v>0</v>
      </c>
      <c r="E109" s="112">
        <v>0</v>
      </c>
      <c r="F109" s="112">
        <v>0</v>
      </c>
      <c r="G109" s="112">
        <v>0</v>
      </c>
      <c r="H109" s="112">
        <v>0</v>
      </c>
      <c r="I109" s="112">
        <v>0</v>
      </c>
      <c r="J109" s="112">
        <f t="shared" si="17"/>
        <v>0</v>
      </c>
    </row>
    <row r="110" spans="1:10" ht="77.25" hidden="1" thickBot="1" x14ac:dyDescent="0.25">
      <c r="A110" s="76">
        <v>21</v>
      </c>
      <c r="B110" s="78" t="s">
        <v>397</v>
      </c>
      <c r="C110" s="112">
        <v>0</v>
      </c>
      <c r="D110" s="112">
        <v>0</v>
      </c>
      <c r="E110" s="112">
        <v>0</v>
      </c>
      <c r="F110" s="112">
        <v>0</v>
      </c>
      <c r="G110" s="112">
        <v>0</v>
      </c>
      <c r="H110" s="112">
        <v>0</v>
      </c>
      <c r="I110" s="112">
        <v>0</v>
      </c>
      <c r="J110" s="112">
        <f t="shared" si="17"/>
        <v>0</v>
      </c>
    </row>
    <row r="111" spans="1:10" ht="13.5" hidden="1" thickBot="1" x14ac:dyDescent="0.25">
      <c r="A111" s="76">
        <v>22</v>
      </c>
      <c r="B111" s="78" t="s">
        <v>398</v>
      </c>
      <c r="C111" s="112">
        <v>0</v>
      </c>
      <c r="D111" s="112">
        <v>0</v>
      </c>
      <c r="E111" s="112">
        <v>0</v>
      </c>
      <c r="F111" s="112">
        <v>0</v>
      </c>
      <c r="G111" s="112">
        <v>0</v>
      </c>
      <c r="H111" s="112">
        <v>0</v>
      </c>
      <c r="I111" s="112">
        <v>0</v>
      </c>
      <c r="J111" s="112">
        <f t="shared" si="17"/>
        <v>0</v>
      </c>
    </row>
    <row r="112" spans="1:10" ht="13.5" hidden="1" thickBot="1" x14ac:dyDescent="0.25">
      <c r="A112" s="76">
        <v>23</v>
      </c>
      <c r="B112" s="78" t="s">
        <v>399</v>
      </c>
      <c r="C112" s="112">
        <v>0</v>
      </c>
      <c r="D112" s="112">
        <v>0</v>
      </c>
      <c r="E112" s="112">
        <v>0</v>
      </c>
      <c r="F112" s="112">
        <v>0</v>
      </c>
      <c r="G112" s="112">
        <v>0</v>
      </c>
      <c r="H112" s="112">
        <v>0</v>
      </c>
      <c r="I112" s="112">
        <v>0</v>
      </c>
      <c r="J112" s="112">
        <f t="shared" si="17"/>
        <v>0</v>
      </c>
    </row>
    <row r="114" spans="1:10" x14ac:dyDescent="0.2">
      <c r="A114" s="605" t="s">
        <v>460</v>
      </c>
      <c r="B114" s="605"/>
      <c r="C114" s="605"/>
      <c r="D114" s="605"/>
      <c r="E114" s="605"/>
      <c r="F114" s="605"/>
      <c r="G114" s="605"/>
      <c r="H114" s="605"/>
      <c r="I114" s="605"/>
      <c r="J114" s="605"/>
    </row>
    <row r="115" spans="1:10" ht="13.5" thickBot="1" x14ac:dyDescent="0.25">
      <c r="J115" s="108" t="s">
        <v>401</v>
      </c>
    </row>
    <row r="116" spans="1:10" ht="77.25" thickBot="1" x14ac:dyDescent="0.25">
      <c r="A116" s="290" t="s">
        <v>1</v>
      </c>
      <c r="B116" s="291" t="s">
        <v>3</v>
      </c>
      <c r="C116" s="291" t="s">
        <v>363</v>
      </c>
      <c r="D116" s="291" t="s">
        <v>364</v>
      </c>
      <c r="E116" s="291" t="s">
        <v>365</v>
      </c>
      <c r="F116" s="291" t="s">
        <v>366</v>
      </c>
      <c r="G116" s="291" t="s">
        <v>367</v>
      </c>
      <c r="H116" s="291" t="s">
        <v>368</v>
      </c>
      <c r="I116" s="291" t="s">
        <v>369</v>
      </c>
      <c r="J116" s="291" t="s">
        <v>151</v>
      </c>
    </row>
    <row r="117" spans="1:10" ht="13.5" thickBot="1" x14ac:dyDescent="0.25">
      <c r="A117" s="213">
        <v>1</v>
      </c>
      <c r="B117" s="289">
        <v>2</v>
      </c>
      <c r="C117" s="289">
        <v>3</v>
      </c>
      <c r="D117" s="289">
        <v>4</v>
      </c>
      <c r="E117" s="289">
        <v>5</v>
      </c>
      <c r="F117" s="289">
        <v>6</v>
      </c>
      <c r="G117" s="289">
        <v>7</v>
      </c>
      <c r="H117" s="289">
        <v>8</v>
      </c>
      <c r="I117" s="289">
        <v>9</v>
      </c>
      <c r="J117" s="289">
        <v>10</v>
      </c>
    </row>
    <row r="118" spans="1:10" ht="25.5" hidden="1" x14ac:dyDescent="0.2">
      <c r="A118" s="624">
        <v>1</v>
      </c>
      <c r="B118" s="163" t="s">
        <v>377</v>
      </c>
      <c r="C118" s="626">
        <f>SUM(C120:C132)</f>
        <v>0</v>
      </c>
      <c r="D118" s="626">
        <f t="shared" ref="D118:J118" si="18">SUM(D120:D132)</f>
        <v>0</v>
      </c>
      <c r="E118" s="626">
        <f t="shared" si="18"/>
        <v>0</v>
      </c>
      <c r="F118" s="626">
        <f t="shared" si="18"/>
        <v>0</v>
      </c>
      <c r="G118" s="626">
        <f t="shared" si="18"/>
        <v>0</v>
      </c>
      <c r="H118" s="626">
        <f t="shared" si="18"/>
        <v>0</v>
      </c>
      <c r="I118" s="626">
        <f t="shared" si="18"/>
        <v>0</v>
      </c>
      <c r="J118" s="626">
        <f t="shared" si="18"/>
        <v>0</v>
      </c>
    </row>
    <row r="119" spans="1:10" ht="13.5" hidden="1" thickBot="1" x14ac:dyDescent="0.25">
      <c r="A119" s="625"/>
      <c r="B119" s="162" t="s">
        <v>157</v>
      </c>
      <c r="C119" s="627"/>
      <c r="D119" s="627"/>
      <c r="E119" s="627"/>
      <c r="F119" s="627"/>
      <c r="G119" s="627"/>
      <c r="H119" s="627"/>
      <c r="I119" s="627"/>
      <c r="J119" s="627"/>
    </row>
    <row r="120" spans="1:10" ht="102.75" hidden="1" thickBot="1" x14ac:dyDescent="0.25">
      <c r="A120" s="76">
        <v>2</v>
      </c>
      <c r="B120" s="78" t="s">
        <v>378</v>
      </c>
      <c r="C120" s="112">
        <v>0</v>
      </c>
      <c r="D120" s="112">
        <v>0</v>
      </c>
      <c r="E120" s="112">
        <v>0</v>
      </c>
      <c r="F120" s="112">
        <v>0</v>
      </c>
      <c r="G120" s="112">
        <v>0</v>
      </c>
      <c r="H120" s="112">
        <v>0</v>
      </c>
      <c r="I120" s="112">
        <v>0</v>
      </c>
      <c r="J120" s="112">
        <f t="shared" ref="J120:J126" si="19">SUM(C120:I120)</f>
        <v>0</v>
      </c>
    </row>
    <row r="121" spans="1:10" ht="115.5" hidden="1" thickBot="1" x14ac:dyDescent="0.25">
      <c r="A121" s="76">
        <v>3</v>
      </c>
      <c r="B121" s="78" t="s">
        <v>379</v>
      </c>
      <c r="C121" s="112">
        <v>0</v>
      </c>
      <c r="D121" s="112">
        <v>0</v>
      </c>
      <c r="E121" s="112">
        <v>0</v>
      </c>
      <c r="F121" s="112">
        <v>0</v>
      </c>
      <c r="G121" s="112">
        <v>0</v>
      </c>
      <c r="H121" s="112">
        <v>0</v>
      </c>
      <c r="I121" s="112">
        <v>0</v>
      </c>
      <c r="J121" s="112">
        <f t="shared" si="19"/>
        <v>0</v>
      </c>
    </row>
    <row r="122" spans="1:10" ht="13.5" hidden="1" thickBot="1" x14ac:dyDescent="0.25">
      <c r="A122" s="76">
        <v>4</v>
      </c>
      <c r="B122" s="78" t="s">
        <v>380</v>
      </c>
      <c r="C122" s="112">
        <v>0</v>
      </c>
      <c r="D122" s="112">
        <v>0</v>
      </c>
      <c r="E122" s="112">
        <v>0</v>
      </c>
      <c r="F122" s="112">
        <v>0</v>
      </c>
      <c r="G122" s="112">
        <v>0</v>
      </c>
      <c r="H122" s="112">
        <v>0</v>
      </c>
      <c r="I122" s="112">
        <v>0</v>
      </c>
      <c r="J122" s="112">
        <f t="shared" si="19"/>
        <v>0</v>
      </c>
    </row>
    <row r="123" spans="1:10" ht="13.5" hidden="1" thickBot="1" x14ac:dyDescent="0.25">
      <c r="A123" s="76">
        <v>5</v>
      </c>
      <c r="B123" s="78" t="s">
        <v>381</v>
      </c>
      <c r="C123" s="111">
        <v>0</v>
      </c>
      <c r="D123" s="112">
        <v>0</v>
      </c>
      <c r="E123" s="112">
        <v>0</v>
      </c>
      <c r="F123" s="112">
        <v>0</v>
      </c>
      <c r="G123" s="112">
        <v>0</v>
      </c>
      <c r="H123" s="112">
        <v>0</v>
      </c>
      <c r="I123" s="112">
        <v>0</v>
      </c>
      <c r="J123" s="111">
        <f t="shared" si="19"/>
        <v>0</v>
      </c>
    </row>
    <row r="124" spans="1:10" ht="77.25" hidden="1" thickBot="1" x14ac:dyDescent="0.25">
      <c r="A124" s="76">
        <v>6</v>
      </c>
      <c r="B124" s="78" t="s">
        <v>382</v>
      </c>
      <c r="C124" s="112">
        <v>0</v>
      </c>
      <c r="D124" s="112">
        <v>0</v>
      </c>
      <c r="E124" s="112">
        <v>0</v>
      </c>
      <c r="F124" s="112">
        <v>0</v>
      </c>
      <c r="G124" s="112">
        <v>0</v>
      </c>
      <c r="H124" s="112">
        <v>0</v>
      </c>
      <c r="I124" s="112">
        <v>0</v>
      </c>
      <c r="J124" s="112">
        <f t="shared" si="19"/>
        <v>0</v>
      </c>
    </row>
    <row r="125" spans="1:10" ht="77.25" hidden="1" thickBot="1" x14ac:dyDescent="0.25">
      <c r="A125" s="76">
        <v>7</v>
      </c>
      <c r="B125" s="78" t="s">
        <v>383</v>
      </c>
      <c r="C125" s="111">
        <v>0</v>
      </c>
      <c r="D125" s="112">
        <v>0</v>
      </c>
      <c r="E125" s="112">
        <v>0</v>
      </c>
      <c r="F125" s="112">
        <v>0</v>
      </c>
      <c r="G125" s="112">
        <v>0</v>
      </c>
      <c r="H125" s="112">
        <v>0</v>
      </c>
      <c r="I125" s="112">
        <v>0</v>
      </c>
      <c r="J125" s="112">
        <f t="shared" si="19"/>
        <v>0</v>
      </c>
    </row>
    <row r="126" spans="1:10" ht="90" hidden="1" thickBot="1" x14ac:dyDescent="0.25">
      <c r="A126" s="76">
        <v>8</v>
      </c>
      <c r="B126" s="78" t="s">
        <v>384</v>
      </c>
      <c r="C126" s="112">
        <v>0</v>
      </c>
      <c r="D126" s="112">
        <v>0</v>
      </c>
      <c r="E126" s="112">
        <v>0</v>
      </c>
      <c r="F126" s="112">
        <v>0</v>
      </c>
      <c r="G126" s="112">
        <v>0</v>
      </c>
      <c r="H126" s="112">
        <v>0</v>
      </c>
      <c r="I126" s="112">
        <v>0</v>
      </c>
      <c r="J126" s="112">
        <f t="shared" si="19"/>
        <v>0</v>
      </c>
    </row>
    <row r="127" spans="1:10" ht="128.25" hidden="1" thickBot="1" x14ac:dyDescent="0.25">
      <c r="A127" s="76">
        <v>9</v>
      </c>
      <c r="B127" s="78" t="s">
        <v>385</v>
      </c>
      <c r="C127" s="112">
        <v>0</v>
      </c>
      <c r="D127" s="112">
        <v>0</v>
      </c>
      <c r="E127" s="112">
        <v>0</v>
      </c>
      <c r="F127" s="112">
        <v>0</v>
      </c>
      <c r="G127" s="112">
        <v>0</v>
      </c>
      <c r="H127" s="112">
        <v>0</v>
      </c>
      <c r="I127" s="112">
        <v>0</v>
      </c>
      <c r="J127" s="112">
        <f t="shared" ref="J127:J132" si="20">SUM(C127:I127)</f>
        <v>0</v>
      </c>
    </row>
    <row r="128" spans="1:10" ht="102.75" hidden="1" thickBot="1" x14ac:dyDescent="0.25">
      <c r="A128" s="76">
        <v>10</v>
      </c>
      <c r="B128" s="78" t="s">
        <v>386</v>
      </c>
      <c r="C128" s="112">
        <v>0</v>
      </c>
      <c r="D128" s="112">
        <v>0</v>
      </c>
      <c r="E128" s="112">
        <v>0</v>
      </c>
      <c r="F128" s="112">
        <v>0</v>
      </c>
      <c r="G128" s="112">
        <v>0</v>
      </c>
      <c r="H128" s="112">
        <v>0</v>
      </c>
      <c r="I128" s="112">
        <v>0</v>
      </c>
      <c r="J128" s="112">
        <f t="shared" si="20"/>
        <v>0</v>
      </c>
    </row>
    <row r="129" spans="1:10" ht="115.5" hidden="1" thickBot="1" x14ac:dyDescent="0.25">
      <c r="A129" s="76">
        <v>11</v>
      </c>
      <c r="B129" s="78" t="s">
        <v>387</v>
      </c>
      <c r="C129" s="112">
        <v>0</v>
      </c>
      <c r="D129" s="112">
        <v>0</v>
      </c>
      <c r="E129" s="112">
        <v>0</v>
      </c>
      <c r="F129" s="112">
        <v>0</v>
      </c>
      <c r="G129" s="112">
        <v>0</v>
      </c>
      <c r="H129" s="112">
        <v>0</v>
      </c>
      <c r="I129" s="112">
        <v>0</v>
      </c>
      <c r="J129" s="112">
        <f t="shared" si="20"/>
        <v>0</v>
      </c>
    </row>
    <row r="130" spans="1:10" ht="51.75" hidden="1" thickBot="1" x14ac:dyDescent="0.25">
      <c r="A130" s="76">
        <v>12</v>
      </c>
      <c r="B130" s="78" t="s">
        <v>388</v>
      </c>
      <c r="C130" s="112">
        <v>0</v>
      </c>
      <c r="D130" s="112">
        <v>0</v>
      </c>
      <c r="E130" s="112">
        <v>0</v>
      </c>
      <c r="F130" s="112">
        <v>0</v>
      </c>
      <c r="G130" s="112">
        <v>0</v>
      </c>
      <c r="H130" s="112">
        <v>0</v>
      </c>
      <c r="I130" s="112">
        <v>0</v>
      </c>
      <c r="J130" s="112">
        <f t="shared" si="20"/>
        <v>0</v>
      </c>
    </row>
    <row r="131" spans="1:10" ht="39" hidden="1" thickBot="1" x14ac:dyDescent="0.25">
      <c r="A131" s="76">
        <v>13</v>
      </c>
      <c r="B131" s="78" t="s">
        <v>389</v>
      </c>
      <c r="C131" s="112">
        <v>0</v>
      </c>
      <c r="D131" s="112">
        <v>0</v>
      </c>
      <c r="E131" s="112">
        <v>0</v>
      </c>
      <c r="F131" s="112">
        <v>0</v>
      </c>
      <c r="G131" s="112">
        <v>0</v>
      </c>
      <c r="H131" s="112">
        <v>0</v>
      </c>
      <c r="I131" s="112">
        <v>0</v>
      </c>
      <c r="J131" s="112">
        <f t="shared" si="20"/>
        <v>0</v>
      </c>
    </row>
    <row r="132" spans="1:10" ht="39" hidden="1" thickBot="1" x14ac:dyDescent="0.25">
      <c r="A132" s="76">
        <v>14</v>
      </c>
      <c r="B132" s="78" t="s">
        <v>390</v>
      </c>
      <c r="C132" s="112">
        <v>0</v>
      </c>
      <c r="D132" s="112">
        <v>0</v>
      </c>
      <c r="E132" s="112">
        <v>0</v>
      </c>
      <c r="F132" s="112">
        <v>0</v>
      </c>
      <c r="G132" s="112">
        <v>0</v>
      </c>
      <c r="H132" s="112">
        <v>0</v>
      </c>
      <c r="I132" s="112">
        <v>0</v>
      </c>
      <c r="J132" s="112">
        <f t="shared" si="20"/>
        <v>0</v>
      </c>
    </row>
    <row r="133" spans="1:10" ht="26.25" hidden="1" thickBot="1" x14ac:dyDescent="0.25">
      <c r="A133" s="208">
        <v>15</v>
      </c>
      <c r="B133" s="162" t="s">
        <v>391</v>
      </c>
      <c r="C133" s="209">
        <f>SUM(C134:C141)</f>
        <v>0</v>
      </c>
      <c r="D133" s="209">
        <f t="shared" ref="D133:I133" si="21">SUM(D134:D141)</f>
        <v>0</v>
      </c>
      <c r="E133" s="209">
        <f t="shared" si="21"/>
        <v>0</v>
      </c>
      <c r="F133" s="209">
        <f t="shared" si="21"/>
        <v>0</v>
      </c>
      <c r="G133" s="209">
        <v>0</v>
      </c>
      <c r="H133" s="209">
        <f t="shared" si="21"/>
        <v>0</v>
      </c>
      <c r="I133" s="209">
        <f t="shared" si="21"/>
        <v>0</v>
      </c>
      <c r="J133" s="209">
        <v>0</v>
      </c>
    </row>
    <row r="134" spans="1:10" ht="13.5" thickBot="1" x14ac:dyDescent="0.25">
      <c r="A134" s="208">
        <v>16</v>
      </c>
      <c r="B134" s="162" t="s">
        <v>392</v>
      </c>
      <c r="C134" s="209">
        <v>0</v>
      </c>
      <c r="D134" s="209">
        <v>0</v>
      </c>
      <c r="E134" s="209">
        <v>0</v>
      </c>
      <c r="F134" s="209">
        <v>0</v>
      </c>
      <c r="G134" s="209">
        <v>751518.24</v>
      </c>
      <c r="H134" s="209">
        <v>0</v>
      </c>
      <c r="I134" s="209">
        <v>0</v>
      </c>
      <c r="J134" s="209">
        <f t="shared" ref="J134:J141" si="22">SUM(C134:I134)</f>
        <v>751518.24</v>
      </c>
    </row>
    <row r="135" spans="1:10" ht="13.5" hidden="1" thickBot="1" x14ac:dyDescent="0.25">
      <c r="A135" s="76">
        <v>17</v>
      </c>
      <c r="B135" s="78" t="s">
        <v>393</v>
      </c>
      <c r="C135" s="112">
        <v>0</v>
      </c>
      <c r="D135" s="112">
        <v>0</v>
      </c>
      <c r="E135" s="112">
        <v>0</v>
      </c>
      <c r="F135" s="112">
        <v>0</v>
      </c>
      <c r="G135" s="112">
        <v>0</v>
      </c>
      <c r="H135" s="112">
        <v>0</v>
      </c>
      <c r="I135" s="112">
        <v>0</v>
      </c>
      <c r="J135" s="112">
        <f t="shared" si="22"/>
        <v>0</v>
      </c>
    </row>
    <row r="136" spans="1:10" ht="13.5" hidden="1" thickBot="1" x14ac:dyDescent="0.25">
      <c r="A136" s="76">
        <v>18</v>
      </c>
      <c r="B136" s="78" t="s">
        <v>394</v>
      </c>
      <c r="C136" s="112">
        <v>0</v>
      </c>
      <c r="D136" s="112">
        <v>0</v>
      </c>
      <c r="E136" s="112">
        <v>0</v>
      </c>
      <c r="F136" s="112">
        <v>0</v>
      </c>
      <c r="G136" s="112">
        <v>0</v>
      </c>
      <c r="H136" s="112">
        <v>0</v>
      </c>
      <c r="I136" s="112">
        <v>0</v>
      </c>
      <c r="J136" s="112">
        <f t="shared" si="22"/>
        <v>0</v>
      </c>
    </row>
    <row r="137" spans="1:10" ht="128.25" hidden="1" thickBot="1" x14ac:dyDescent="0.25">
      <c r="A137" s="76">
        <v>19</v>
      </c>
      <c r="B137" s="78" t="s">
        <v>395</v>
      </c>
      <c r="C137" s="112">
        <v>0</v>
      </c>
      <c r="D137" s="112">
        <v>0</v>
      </c>
      <c r="E137" s="112">
        <v>0</v>
      </c>
      <c r="F137" s="112">
        <v>0</v>
      </c>
      <c r="G137" s="112">
        <v>0</v>
      </c>
      <c r="H137" s="112">
        <v>0</v>
      </c>
      <c r="I137" s="112">
        <v>0</v>
      </c>
      <c r="J137" s="112">
        <f t="shared" si="22"/>
        <v>0</v>
      </c>
    </row>
    <row r="138" spans="1:10" ht="26.25" hidden="1" thickBot="1" x14ac:dyDescent="0.25">
      <c r="A138" s="76">
        <v>20</v>
      </c>
      <c r="B138" s="78" t="s">
        <v>396</v>
      </c>
      <c r="C138" s="112">
        <v>0</v>
      </c>
      <c r="D138" s="112">
        <v>0</v>
      </c>
      <c r="E138" s="112">
        <v>0</v>
      </c>
      <c r="F138" s="112">
        <v>0</v>
      </c>
      <c r="G138" s="112">
        <v>0</v>
      </c>
      <c r="H138" s="112">
        <v>0</v>
      </c>
      <c r="I138" s="112">
        <v>0</v>
      </c>
      <c r="J138" s="112">
        <f t="shared" si="22"/>
        <v>0</v>
      </c>
    </row>
    <row r="139" spans="1:10" ht="77.25" hidden="1" thickBot="1" x14ac:dyDescent="0.25">
      <c r="A139" s="76">
        <v>21</v>
      </c>
      <c r="B139" s="78" t="s">
        <v>397</v>
      </c>
      <c r="C139" s="112">
        <v>0</v>
      </c>
      <c r="D139" s="112">
        <v>0</v>
      </c>
      <c r="E139" s="112">
        <v>0</v>
      </c>
      <c r="F139" s="112">
        <v>0</v>
      </c>
      <c r="G139" s="112">
        <v>0</v>
      </c>
      <c r="H139" s="112">
        <v>0</v>
      </c>
      <c r="I139" s="112">
        <v>0</v>
      </c>
      <c r="J139" s="112">
        <f t="shared" si="22"/>
        <v>0</v>
      </c>
    </row>
    <row r="140" spans="1:10" ht="13.5" hidden="1" thickBot="1" x14ac:dyDescent="0.25">
      <c r="A140" s="76">
        <v>22</v>
      </c>
      <c r="B140" s="78" t="s">
        <v>398</v>
      </c>
      <c r="C140" s="112">
        <v>0</v>
      </c>
      <c r="D140" s="112">
        <v>0</v>
      </c>
      <c r="E140" s="112">
        <v>0</v>
      </c>
      <c r="F140" s="112">
        <v>0</v>
      </c>
      <c r="G140" s="112">
        <v>0</v>
      </c>
      <c r="H140" s="112">
        <v>0</v>
      </c>
      <c r="I140" s="112">
        <v>0</v>
      </c>
      <c r="J140" s="112">
        <f t="shared" si="22"/>
        <v>0</v>
      </c>
    </row>
    <row r="141" spans="1:10" ht="13.5" hidden="1" thickBot="1" x14ac:dyDescent="0.25">
      <c r="A141" s="76">
        <v>23</v>
      </c>
      <c r="B141" s="78" t="s">
        <v>399</v>
      </c>
      <c r="C141" s="112">
        <v>0</v>
      </c>
      <c r="D141" s="112">
        <v>0</v>
      </c>
      <c r="E141" s="112">
        <v>0</v>
      </c>
      <c r="F141" s="112">
        <v>0</v>
      </c>
      <c r="G141" s="112">
        <v>0</v>
      </c>
      <c r="H141" s="112">
        <v>0</v>
      </c>
      <c r="I141" s="112">
        <v>0</v>
      </c>
      <c r="J141" s="112">
        <f t="shared" si="22"/>
        <v>0</v>
      </c>
    </row>
    <row r="143" spans="1:10" x14ac:dyDescent="0.2">
      <c r="A143" s="604" t="s">
        <v>626</v>
      </c>
      <c r="B143" s="604"/>
      <c r="C143" s="604"/>
      <c r="D143" s="604"/>
      <c r="E143" s="604"/>
      <c r="F143" s="604"/>
    </row>
    <row r="144" spans="1:10" ht="13.5" thickBot="1" x14ac:dyDescent="0.25">
      <c r="F144" s="108" t="s">
        <v>407</v>
      </c>
    </row>
    <row r="145" spans="1:6" ht="26.25" thickBot="1" x14ac:dyDescent="0.25">
      <c r="A145" s="287" t="s">
        <v>1</v>
      </c>
      <c r="B145" s="287" t="s">
        <v>3</v>
      </c>
      <c r="C145" s="671" t="s">
        <v>1218</v>
      </c>
      <c r="D145" s="671"/>
      <c r="E145" s="671" t="s">
        <v>1194</v>
      </c>
      <c r="F145" s="671"/>
    </row>
    <row r="146" spans="1:6" ht="13.5" thickBot="1" x14ac:dyDescent="0.25">
      <c r="A146" s="287">
        <v>1</v>
      </c>
      <c r="B146" s="287">
        <v>2</v>
      </c>
      <c r="C146" s="671">
        <v>3</v>
      </c>
      <c r="D146" s="671"/>
      <c r="E146" s="671">
        <v>4</v>
      </c>
      <c r="F146" s="671"/>
    </row>
    <row r="147" spans="1:6" ht="13.5" thickBot="1" x14ac:dyDescent="0.25">
      <c r="A147" s="75">
        <v>1</v>
      </c>
      <c r="B147" s="82" t="s">
        <v>402</v>
      </c>
      <c r="C147" s="672">
        <v>835755.76</v>
      </c>
      <c r="D147" s="672"/>
      <c r="E147" s="672">
        <v>751518.24</v>
      </c>
      <c r="F147" s="672"/>
    </row>
    <row r="148" spans="1:6" ht="26.25" thickBot="1" x14ac:dyDescent="0.25">
      <c r="A148" s="75">
        <v>2</v>
      </c>
      <c r="B148" s="82" t="s">
        <v>403</v>
      </c>
      <c r="C148" s="673">
        <v>0</v>
      </c>
      <c r="D148" s="673"/>
      <c r="E148" s="673">
        <v>0</v>
      </c>
      <c r="F148" s="673"/>
    </row>
    <row r="149" spans="1:6" ht="13.5" thickBot="1" x14ac:dyDescent="0.25">
      <c r="A149" s="75">
        <v>3</v>
      </c>
      <c r="B149" s="82" t="s">
        <v>404</v>
      </c>
      <c r="C149" s="673">
        <v>0</v>
      </c>
      <c r="D149" s="673"/>
      <c r="E149" s="673">
        <v>0</v>
      </c>
      <c r="F149" s="673"/>
    </row>
    <row r="150" spans="1:6" ht="13.5" thickBot="1" x14ac:dyDescent="0.25">
      <c r="A150" s="75">
        <v>4</v>
      </c>
      <c r="B150" s="82" t="s">
        <v>405</v>
      </c>
      <c r="C150" s="673">
        <v>0</v>
      </c>
      <c r="D150" s="673"/>
      <c r="E150" s="673">
        <v>0</v>
      </c>
      <c r="F150" s="673"/>
    </row>
    <row r="151" spans="1:6" ht="26.25" thickBot="1" x14ac:dyDescent="0.25">
      <c r="A151" s="75">
        <v>5</v>
      </c>
      <c r="B151" s="82" t="s">
        <v>406</v>
      </c>
      <c r="C151" s="673">
        <v>0</v>
      </c>
      <c r="D151" s="673"/>
      <c r="E151" s="673">
        <v>0</v>
      </c>
      <c r="F151" s="673"/>
    </row>
  </sheetData>
  <mergeCells count="132">
    <mergeCell ref="C145:D145"/>
    <mergeCell ref="C146:D146"/>
    <mergeCell ref="C147:D147"/>
    <mergeCell ref="C148:D148"/>
    <mergeCell ref="C149:D149"/>
    <mergeCell ref="C150:D150"/>
    <mergeCell ref="C151:D151"/>
    <mergeCell ref="E145:F145"/>
    <mergeCell ref="E146:F146"/>
    <mergeCell ref="E147:F147"/>
    <mergeCell ref="E148:F148"/>
    <mergeCell ref="E149:F149"/>
    <mergeCell ref="E150:F150"/>
    <mergeCell ref="E151:F151"/>
    <mergeCell ref="A89:A90"/>
    <mergeCell ref="C89:C90"/>
    <mergeCell ref="D89:D90"/>
    <mergeCell ref="E89:E90"/>
    <mergeCell ref="F89:F90"/>
    <mergeCell ref="G89:G90"/>
    <mergeCell ref="H89:H90"/>
    <mergeCell ref="I89:I90"/>
    <mergeCell ref="J89:J90"/>
    <mergeCell ref="A114:J114"/>
    <mergeCell ref="A118:A119"/>
    <mergeCell ref="C118:C119"/>
    <mergeCell ref="I118:I119"/>
    <mergeCell ref="J118:J119"/>
    <mergeCell ref="D118:D119"/>
    <mergeCell ref="E118:E119"/>
    <mergeCell ref="F118:F119"/>
    <mergeCell ref="G118:G119"/>
    <mergeCell ref="H118:H119"/>
    <mergeCell ref="A143:F143"/>
    <mergeCell ref="H35:H36"/>
    <mergeCell ref="I35:I36"/>
    <mergeCell ref="J35:J36"/>
    <mergeCell ref="A4:J4"/>
    <mergeCell ref="A1:J1"/>
    <mergeCell ref="A2:J2"/>
    <mergeCell ref="A5:J5"/>
    <mergeCell ref="A3:J3"/>
    <mergeCell ref="A35:A36"/>
    <mergeCell ref="C35:C36"/>
    <mergeCell ref="D35:D36"/>
    <mergeCell ref="E35:E36"/>
    <mergeCell ref="F35:F36"/>
    <mergeCell ref="G35:G36"/>
    <mergeCell ref="J18:J19"/>
    <mergeCell ref="A31:A32"/>
    <mergeCell ref="H31:H32"/>
    <mergeCell ref="I31:I32"/>
    <mergeCell ref="J31:J32"/>
    <mergeCell ref="I14:I15"/>
    <mergeCell ref="J14:J15"/>
    <mergeCell ref="C31:C32"/>
    <mergeCell ref="D31:D32"/>
    <mergeCell ref="E31:E32"/>
    <mergeCell ref="F31:F32"/>
    <mergeCell ref="G31:G32"/>
    <mergeCell ref="G18:G19"/>
    <mergeCell ref="H18:H19"/>
    <mergeCell ref="I18:I19"/>
    <mergeCell ref="H10:H11"/>
    <mergeCell ref="I10:I11"/>
    <mergeCell ref="A18:A19"/>
    <mergeCell ref="C18:C19"/>
    <mergeCell ref="D18:D19"/>
    <mergeCell ref="E18:E19"/>
    <mergeCell ref="F18:F19"/>
    <mergeCell ref="J10:J11"/>
    <mergeCell ref="A14:A15"/>
    <mergeCell ref="C14:C15"/>
    <mergeCell ref="D14:D15"/>
    <mergeCell ref="E14:E15"/>
    <mergeCell ref="F14:F15"/>
    <mergeCell ref="G14:G15"/>
    <mergeCell ref="H14:H15"/>
    <mergeCell ref="A10:A11"/>
    <mergeCell ref="C10:C11"/>
    <mergeCell ref="D10:D11"/>
    <mergeCell ref="E10:E11"/>
    <mergeCell ref="F10:F11"/>
    <mergeCell ref="G10:G11"/>
    <mergeCell ref="A44:J44"/>
    <mergeCell ref="A49:A50"/>
    <mergeCell ref="C49:C50"/>
    <mergeCell ref="D49:D50"/>
    <mergeCell ref="E49:E50"/>
    <mergeCell ref="F49:F50"/>
    <mergeCell ref="G49:G50"/>
    <mergeCell ref="H49:H50"/>
    <mergeCell ref="I49:I50"/>
    <mergeCell ref="J49:J50"/>
    <mergeCell ref="G53:G54"/>
    <mergeCell ref="H53:H54"/>
    <mergeCell ref="I53:I54"/>
    <mergeCell ref="J53:J54"/>
    <mergeCell ref="A57:A58"/>
    <mergeCell ref="C57:C58"/>
    <mergeCell ref="D57:D58"/>
    <mergeCell ref="E57:E58"/>
    <mergeCell ref="F57:F58"/>
    <mergeCell ref="G57:G58"/>
    <mergeCell ref="H57:H58"/>
    <mergeCell ref="I57:I58"/>
    <mergeCell ref="J57:J58"/>
    <mergeCell ref="A53:A54"/>
    <mergeCell ref="C53:C54"/>
    <mergeCell ref="D53:D54"/>
    <mergeCell ref="E53:E54"/>
    <mergeCell ref="F53:F54"/>
    <mergeCell ref="H70:H71"/>
    <mergeCell ref="I70:I71"/>
    <mergeCell ref="J70:J71"/>
    <mergeCell ref="A85:J85"/>
    <mergeCell ref="A74:A75"/>
    <mergeCell ref="C74:C75"/>
    <mergeCell ref="D74:D75"/>
    <mergeCell ref="E74:E75"/>
    <mergeCell ref="F74:F75"/>
    <mergeCell ref="G74:G75"/>
    <mergeCell ref="H74:H75"/>
    <mergeCell ref="I74:I75"/>
    <mergeCell ref="J74:J75"/>
    <mergeCell ref="A70:A71"/>
    <mergeCell ref="C70:C71"/>
    <mergeCell ref="D70:D71"/>
    <mergeCell ref="E70:E71"/>
    <mergeCell ref="F70:F71"/>
    <mergeCell ref="G70:G71"/>
    <mergeCell ref="A83:J83"/>
  </mergeCells>
  <printOptions horizontalCentered="1"/>
  <pageMargins left="0" right="0" top="0" bottom="0" header="0.31496062992125984" footer="0.31496062992125984"/>
  <pageSetup paperSize="9" fitToHeight="22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15"/>
  <sheetViews>
    <sheetView workbookViewId="0">
      <selection activeCell="A4" sqref="A4"/>
    </sheetView>
  </sheetViews>
  <sheetFormatPr defaultRowHeight="12.75" x14ac:dyDescent="0.2"/>
  <cols>
    <col min="1" max="1" width="91.140625" style="60" customWidth="1"/>
    <col min="2" max="16384" width="9.140625" style="60"/>
  </cols>
  <sheetData>
    <row r="1" spans="1:1" x14ac:dyDescent="0.2">
      <c r="A1" s="238" t="s">
        <v>140</v>
      </c>
    </row>
    <row r="2" spans="1:1" x14ac:dyDescent="0.2">
      <c r="A2" s="238" t="s">
        <v>141</v>
      </c>
    </row>
    <row r="3" spans="1:1" x14ac:dyDescent="0.2">
      <c r="A3" s="238" t="str">
        <f>'58'!A3:J3</f>
        <v>по состоянию на 30.06.2025</v>
      </c>
    </row>
    <row r="4" spans="1:1" x14ac:dyDescent="0.2">
      <c r="A4" s="238" t="s">
        <v>408</v>
      </c>
    </row>
    <row r="6" spans="1:1" ht="25.5" x14ac:dyDescent="0.2">
      <c r="A6" s="158" t="s">
        <v>630</v>
      </c>
    </row>
    <row r="9" spans="1:1" s="151" customFormat="1" x14ac:dyDescent="0.2">
      <c r="A9" s="239"/>
    </row>
    <row r="10" spans="1:1" s="151" customFormat="1" x14ac:dyDescent="0.2"/>
    <row r="11" spans="1:1" s="151" customFormat="1" x14ac:dyDescent="0.2"/>
    <row r="12" spans="1:1" s="151" customFormat="1" x14ac:dyDescent="0.2">
      <c r="A12" s="240" t="s">
        <v>1163</v>
      </c>
    </row>
    <row r="15" spans="1:1" x14ac:dyDescent="0.2">
      <c r="A15" s="241" t="s">
        <v>1210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52</vt:i4>
      </vt:variant>
      <vt:variant>
        <vt:lpstr>Именованные диапазоны</vt:lpstr>
      </vt:variant>
      <vt:variant>
        <vt:i4>6</vt:i4>
      </vt:variant>
    </vt:vector>
  </HeadingPairs>
  <TitlesOfParts>
    <vt:vector size="58" baseType="lpstr">
      <vt:lpstr>Баланс</vt:lpstr>
      <vt:lpstr>ОФР</vt:lpstr>
      <vt:lpstr>Капитал</vt:lpstr>
      <vt:lpstr>ОДС</vt:lpstr>
      <vt:lpstr>1</vt:lpstr>
      <vt:lpstr>2</vt:lpstr>
      <vt:lpstr>3</vt:lpstr>
      <vt:lpstr>4</vt:lpstr>
      <vt:lpstr>5.1</vt:lpstr>
      <vt:lpstr>5.2</vt:lpstr>
      <vt:lpstr>5.4</vt:lpstr>
      <vt:lpstr>5.5</vt:lpstr>
      <vt:lpstr>6.1</vt:lpstr>
      <vt:lpstr>6.2</vt:lpstr>
      <vt:lpstr>10.1</vt:lpstr>
      <vt:lpstr>10.2</vt:lpstr>
      <vt:lpstr>10.3</vt:lpstr>
      <vt:lpstr>10.4</vt:lpstr>
      <vt:lpstr>12.1</vt:lpstr>
      <vt:lpstr>12.2</vt:lpstr>
      <vt:lpstr>12.3</vt:lpstr>
      <vt:lpstr>19.1</vt:lpstr>
      <vt:lpstr>20.1</vt:lpstr>
      <vt:lpstr>20.2</vt:lpstr>
      <vt:lpstr>20.3</vt:lpstr>
      <vt:lpstr>24.1</vt:lpstr>
      <vt:lpstr>24.3</vt:lpstr>
      <vt:lpstr>26</vt:lpstr>
      <vt:lpstr>29</vt:lpstr>
      <vt:lpstr>31</vt:lpstr>
      <vt:lpstr>32</vt:lpstr>
      <vt:lpstr>34</vt:lpstr>
      <vt:lpstr>37</vt:lpstr>
      <vt:lpstr>41</vt:lpstr>
      <vt:lpstr>42</vt:lpstr>
      <vt:lpstr>43</vt:lpstr>
      <vt:lpstr>44</vt:lpstr>
      <vt:lpstr>46</vt:lpstr>
      <vt:lpstr>47</vt:lpstr>
      <vt:lpstr>47.1</vt:lpstr>
      <vt:lpstr>48</vt:lpstr>
      <vt:lpstr>52.4</vt:lpstr>
      <vt:lpstr>52.6</vt:lpstr>
      <vt:lpstr>52.8</vt:lpstr>
      <vt:lpstr>52.12</vt:lpstr>
      <vt:lpstr>52.13</vt:lpstr>
      <vt:lpstr>52.14</vt:lpstr>
      <vt:lpstr>52.15</vt:lpstr>
      <vt:lpstr>52.16</vt:lpstr>
      <vt:lpstr>56.6</vt:lpstr>
      <vt:lpstr>58</vt:lpstr>
      <vt:lpstr>59</vt:lpstr>
      <vt:lpstr>Баланс!Заголовки_для_печати</vt:lpstr>
      <vt:lpstr>Капитал!Заголовки_для_печати</vt:lpstr>
      <vt:lpstr>ОДС!Заголовки_для_печати</vt:lpstr>
      <vt:lpstr>Баланс!Область_печати</vt:lpstr>
      <vt:lpstr>Капитал!Область_печати</vt:lpstr>
      <vt:lpstr>ОДС!Область_печати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Lenovo</cp:lastModifiedBy>
  <cp:lastPrinted>2025-03-28T10:08:35Z</cp:lastPrinted>
  <dcterms:created xsi:type="dcterms:W3CDTF">2011-01-28T08:18:11Z</dcterms:created>
  <dcterms:modified xsi:type="dcterms:W3CDTF">2025-08-20T07:49:12Z</dcterms:modified>
</cp:coreProperties>
</file>